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ml.chartshapes+xml"/>
  <Override PartName="/xl/charts/chart5.xml" ContentType="application/vnd.openxmlformats-officedocument.drawingml.chart+xml"/>
  <Override PartName="/xl/drawings/drawing8.xml" ContentType="application/vnd.openxmlformats-officedocument.drawingml.chartshapes+xml"/>
  <Override PartName="/xl/charts/chart6.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7.xml" ContentType="application/vnd.openxmlformats-officedocument.drawingml.chart+xml"/>
  <Override PartName="/xl/drawings/drawing11.xml" ContentType="application/vnd.openxmlformats-officedocument.drawingml.chartshapes+xml"/>
  <Override PartName="/xl/charts/chart8.xml" ContentType="application/vnd.openxmlformats-officedocument.drawingml.chart+xml"/>
  <Override PartName="/xl/drawings/drawing12.xml" ContentType="application/vnd.openxmlformats-officedocument.drawingml.chartshapes+xml"/>
  <Override PartName="/xl/charts/chart9.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10.xml" ContentType="application/vnd.openxmlformats-officedocument.drawingml.chart+xml"/>
  <Override PartName="/xl/drawings/drawing15.xml" ContentType="application/vnd.openxmlformats-officedocument.drawingml.chartshapes+xml"/>
  <Override PartName="/xl/charts/chart11.xml" ContentType="application/vnd.openxmlformats-officedocument.drawingml.chart+xml"/>
  <Override PartName="/xl/drawings/drawing16.xml" ContentType="application/vnd.openxmlformats-officedocument.drawingml.chartshapes+xml"/>
  <Override PartName="/xl/charts/chart12.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harts/chart13.xml" ContentType="application/vnd.openxmlformats-officedocument.drawingml.chart+xml"/>
  <Override PartName="/xl/drawings/drawing19.xml" ContentType="application/vnd.openxmlformats-officedocument.drawingml.chartshapes+xml"/>
  <Override PartName="/xl/charts/chart14.xml" ContentType="application/vnd.openxmlformats-officedocument.drawingml.chart+xml"/>
  <Override PartName="/xl/drawings/drawing20.xml" ContentType="application/vnd.openxmlformats-officedocument.drawingml.chartshapes+xml"/>
  <Override PartName="/xl/charts/chart15.xml" ContentType="application/vnd.openxmlformats-officedocument.drawingml.chart+xml"/>
  <Override PartName="/xl/drawings/drawing21.xml" ContentType="application/vnd.openxmlformats-officedocument.drawingml.chartshapes+xml"/>
  <Override PartName="/xl/drawings/drawing22.xml" ContentType="application/vnd.openxmlformats-officedocument.drawing+xml"/>
  <Override PartName="/xl/charts/chart16.xml" ContentType="application/vnd.openxmlformats-officedocument.drawingml.chart+xml"/>
  <Override PartName="/xl/drawings/drawing23.xml" ContentType="application/vnd.openxmlformats-officedocument.drawingml.chartshapes+xml"/>
  <Override PartName="/xl/charts/chart17.xml" ContentType="application/vnd.openxmlformats-officedocument.drawingml.chart+xml"/>
  <Override PartName="/xl/drawings/drawing24.xml" ContentType="application/vnd.openxmlformats-officedocument.drawingml.chartshapes+xml"/>
  <Override PartName="/xl/charts/chart18.xml" ContentType="application/vnd.openxmlformats-officedocument.drawingml.chart+xml"/>
  <Override PartName="/xl/drawings/drawing25.xml" ContentType="application/vnd.openxmlformats-officedocument.drawingml.chartshapes+xml"/>
  <Override PartName="/xl/drawings/drawing26.xml" ContentType="application/vnd.openxmlformats-officedocument.drawing+xml"/>
  <Override PartName="/xl/charts/chart19.xml" ContentType="application/vnd.openxmlformats-officedocument.drawingml.chart+xml"/>
  <Override PartName="/xl/drawings/drawing27.xml" ContentType="application/vnd.openxmlformats-officedocument.drawingml.chartshapes+xml"/>
  <Override PartName="/xl/charts/chart20.xml" ContentType="application/vnd.openxmlformats-officedocument.drawingml.chart+xml"/>
  <Override PartName="/xl/drawings/drawing28.xml" ContentType="application/vnd.openxmlformats-officedocument.drawingml.chartshapes+xml"/>
  <Override PartName="/xl/charts/chart21.xml" ContentType="application/vnd.openxmlformats-officedocument.drawingml.chart+xml"/>
  <Override PartName="/xl/drawings/drawing29.xml" ContentType="application/vnd.openxmlformats-officedocument.drawingml.chartshapes+xml"/>
  <Override PartName="/xl/drawings/drawing30.xml" ContentType="application/vnd.openxmlformats-officedocument.drawing+xml"/>
  <Override PartName="/xl/charts/chart22.xml" ContentType="application/vnd.openxmlformats-officedocument.drawingml.chart+xml"/>
  <Override PartName="/xl/drawings/drawing31.xml" ContentType="application/vnd.openxmlformats-officedocument.drawingml.chartshapes+xml"/>
  <Override PartName="/xl/charts/chart23.xml" ContentType="application/vnd.openxmlformats-officedocument.drawingml.chart+xml"/>
  <Override PartName="/xl/drawings/drawing32.xml" ContentType="application/vnd.openxmlformats-officedocument.drawingml.chartshapes+xml"/>
  <Override PartName="/xl/charts/chart24.xml" ContentType="application/vnd.openxmlformats-officedocument.drawingml.chart+xml"/>
  <Override PartName="/xl/drawings/drawing33.xml" ContentType="application/vnd.openxmlformats-officedocument.drawingml.chartshapes+xml"/>
  <Override PartName="/xl/drawings/drawing34.xml" ContentType="application/vnd.openxmlformats-officedocument.drawing+xml"/>
  <Override PartName="/xl/charts/chart25.xml" ContentType="application/vnd.openxmlformats-officedocument.drawingml.chart+xml"/>
  <Override PartName="/xl/drawings/drawing35.xml" ContentType="application/vnd.openxmlformats-officedocument.drawingml.chartshapes+xml"/>
  <Override PartName="/xl/charts/chart26.xml" ContentType="application/vnd.openxmlformats-officedocument.drawingml.chart+xml"/>
  <Override PartName="/xl/drawings/drawing36.xml" ContentType="application/vnd.openxmlformats-officedocument.drawingml.chartshapes+xml"/>
  <Override PartName="/xl/charts/chart27.xml" ContentType="application/vnd.openxmlformats-officedocument.drawingml.chart+xml"/>
  <Override PartName="/xl/drawings/drawing37.xml" ContentType="application/vnd.openxmlformats-officedocument.drawingml.chartshapes+xml"/>
  <Override PartName="/xl/drawings/drawing38.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harts/chart28.xml" ContentType="application/vnd.openxmlformats-officedocument.drawingml.chart+xml"/>
  <Override PartName="/xl/drawings/drawing39.xml" ContentType="application/vnd.openxmlformats-officedocument.drawingml.chartshapes+xml"/>
  <Override PartName="/xl/drawings/drawing40.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harts/chart29.xml" ContentType="application/vnd.openxmlformats-officedocument.drawingml.chart+xml"/>
  <Override PartName="/xl/drawings/drawing41.xml" ContentType="application/vnd.openxmlformats-officedocument.drawingml.chartshapes+xml"/>
  <Override PartName="/xl/drawings/drawing4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harts/chart30.xml" ContentType="application/vnd.openxmlformats-officedocument.drawingml.chart+xml"/>
  <Override PartName="/xl/drawings/drawing43.xml" ContentType="application/vnd.openxmlformats-officedocument.drawingml.chartshapes+xml"/>
  <Override PartName="/xl/drawings/drawing44.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harts/chart31.xml" ContentType="application/vnd.openxmlformats-officedocument.drawingml.chart+xml"/>
  <Override PartName="/xl/drawings/drawing45.xml" ContentType="application/vnd.openxmlformats-officedocument.drawingml.chartshapes+xml"/>
  <Override PartName="/xl/charts/chart32.xml" ContentType="application/vnd.openxmlformats-officedocument.drawingml.chart+xml"/>
  <Override PartName="/xl/drawings/drawing46.xml" ContentType="application/vnd.openxmlformats-officedocument.drawingml.chartshapes+xml"/>
  <Override PartName="/xl/charts/chart33.xml" ContentType="application/vnd.openxmlformats-officedocument.drawingml.chart+xml"/>
  <Override PartName="/xl/drawings/drawing47.xml" ContentType="application/vnd.openxmlformats-officedocument.drawingml.chartshapes+xml"/>
  <Override PartName="/xl/charts/chart34.xml" ContentType="application/vnd.openxmlformats-officedocument.drawingml.chart+xml"/>
  <Override PartName="/xl/drawings/drawing48.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autoCompressPictures="0"/>
  <mc:AlternateContent xmlns:mc="http://schemas.openxmlformats.org/markup-compatibility/2006">
    <mc:Choice Requires="x15">
      <x15ac:absPath xmlns:x15ac="http://schemas.microsoft.com/office/spreadsheetml/2010/11/ac" url="C:\Users\Jolene Wang\Desktop\UBC\New folder\"/>
    </mc:Choice>
  </mc:AlternateContent>
  <xr:revisionPtr revIDLastSave="0" documentId="8_{43B1EA49-A468-4B55-BA12-BBF9A71511CF}" xr6:coauthVersionLast="43" xr6:coauthVersionMax="43" xr10:uidLastSave="{00000000-0000-0000-0000-000000000000}"/>
  <bookViews>
    <workbookView xWindow="4440" yWindow="2805" windowWidth="21600" windowHeight="11385" tabRatio="838" activeTab="3" xr2:uid="{00000000-000D-0000-FFFF-FFFF00000000}"/>
  </bookViews>
  <sheets>
    <sheet name="Facilitator" sheetId="1" r:id="rId1"/>
    <sheet name="user1" sheetId="18" r:id="rId2"/>
    <sheet name="user2" sheetId="19" r:id="rId3"/>
    <sheet name="user3" sheetId="20" r:id="rId4"/>
    <sheet name="user4" sheetId="21" r:id="rId5"/>
    <sheet name="user5" sheetId="22" r:id="rId6"/>
    <sheet name="user6" sheetId="23" r:id="rId7"/>
    <sheet name="user7" sheetId="24" r:id="rId8"/>
    <sheet name="user8" sheetId="25" r:id="rId9"/>
    <sheet name="user9" sheetId="26" r:id="rId10"/>
    <sheet name="All Users" sheetId="6" r:id="rId11"/>
    <sheet name="mission-money" sheetId="3" r:id="rId12"/>
    <sheet name="mission-merit" sheetId="9" r:id="rId13"/>
    <sheet name="merit-money" sheetId="8" r:id="rId14"/>
    <sheet name="INTERPRETATION" sheetId="10" r:id="rId15"/>
  </sheets>
  <definedNames>
    <definedName name="_act1">INTERPRETATION!$Z$6</definedName>
    <definedName name="act_1">Facilitator!#REF!</definedName>
    <definedName name="act_1_desc">Facilitator!$D$21</definedName>
    <definedName name="act_10">Facilitator!#REF!</definedName>
    <definedName name="act_10_desc">Facilitator!$D$30</definedName>
    <definedName name="act_2">Facilitator!#REF!</definedName>
    <definedName name="act_2_desc">Facilitator!$D$22</definedName>
    <definedName name="act_3">Facilitator!#REF!</definedName>
    <definedName name="act_3_desc">Facilitator!$D$23</definedName>
    <definedName name="act_4">Facilitator!#REF!</definedName>
    <definedName name="act_4_desc">Facilitator!$D$24</definedName>
    <definedName name="act_5">Facilitator!#REF!</definedName>
    <definedName name="act_5_desc">Facilitator!$D$25</definedName>
    <definedName name="act_6">Facilitator!#REF!</definedName>
    <definedName name="act_6_desc">Facilitator!$D$26</definedName>
    <definedName name="act_7">Facilitator!#REF!</definedName>
    <definedName name="act_7_desc">Facilitator!$D$27</definedName>
    <definedName name="act_8">Facilitator!#REF!</definedName>
    <definedName name="act_8_desc">Facilitator!$D$28</definedName>
    <definedName name="act_9">Facilitator!#REF!</definedName>
    <definedName name="act_9_desc">Facilitator!$D$29</definedName>
    <definedName name="administration">INTERPRETATION!$Z$12</definedName>
    <definedName name="char_0">Facilitator!$D$34</definedName>
    <definedName name="char_1">Facilitator!$D$35</definedName>
    <definedName name="char_2">Facilitator!$D$36</definedName>
    <definedName name="char_3">Facilitator!$D$37</definedName>
    <definedName name="collections">INTERPRETATION!$Z$6</definedName>
    <definedName name="operations">INTERPRETATION!$Z$9</definedName>
    <definedName name="programs">INTERPRETATION!$Z$15</definedName>
    <definedName name="user1">Facilitator!$E$9</definedName>
    <definedName name="user10" localSheetId="1">Facilitator!#REF!</definedName>
    <definedName name="user10" localSheetId="2">Facilitator!#REF!</definedName>
    <definedName name="user10" localSheetId="3">Facilitator!#REF!</definedName>
    <definedName name="user10" localSheetId="4">Facilitator!#REF!</definedName>
    <definedName name="user10" localSheetId="5">Facilitator!#REF!</definedName>
    <definedName name="user10" localSheetId="6">Facilitator!#REF!</definedName>
    <definedName name="user10" localSheetId="7">Facilitator!#REF!</definedName>
    <definedName name="user10" localSheetId="8">Facilitator!#REF!</definedName>
    <definedName name="user10" localSheetId="9">Facilitator!#REF!</definedName>
    <definedName name="user10">Facilitator!#REF!</definedName>
    <definedName name="user11" localSheetId="3">Facilitator!#REF!</definedName>
    <definedName name="user11" localSheetId="4">Facilitator!#REF!</definedName>
    <definedName name="user11" localSheetId="5">Facilitator!#REF!</definedName>
    <definedName name="user11" localSheetId="6">Facilitator!#REF!</definedName>
    <definedName name="user11" localSheetId="7">Facilitator!#REF!</definedName>
    <definedName name="user11" localSheetId="8">Facilitator!#REF!</definedName>
    <definedName name="user11" localSheetId="9">Facilitator!#REF!</definedName>
    <definedName name="user11">Facilitator!#REF!</definedName>
    <definedName name="user2">Facilitator!$E$10</definedName>
    <definedName name="user3">Facilitator!$E$11</definedName>
    <definedName name="user4">Facilitator!$E$12</definedName>
    <definedName name="user5">Facilitator!$E$13</definedName>
    <definedName name="user6">Facilitator!$E$14</definedName>
    <definedName name="user7">Facilitator!$E$15</definedName>
    <definedName name="user8">Facilitator!$E$16</definedName>
    <definedName name="user9">Facilitator!$E$17</definedName>
  </definedNames>
  <calcPr calcId="191029" concurrentCalc="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D38" i="18" l="1"/>
  <c r="D35" i="18"/>
  <c r="D32" i="18"/>
  <c r="D29" i="18"/>
  <c r="D26" i="18"/>
  <c r="D23" i="18"/>
  <c r="D20" i="18"/>
  <c r="D17" i="18"/>
  <c r="D14" i="18"/>
  <c r="D11" i="18"/>
  <c r="D38" i="19"/>
  <c r="D35" i="19"/>
  <c r="D32" i="19"/>
  <c r="D29" i="19"/>
  <c r="D26" i="19"/>
  <c r="D23" i="19"/>
  <c r="D20" i="19"/>
  <c r="D17" i="19"/>
  <c r="D14" i="19"/>
  <c r="D11" i="19"/>
  <c r="D38" i="20"/>
  <c r="D35" i="20"/>
  <c r="D32" i="20"/>
  <c r="D29" i="20"/>
  <c r="D26" i="20"/>
  <c r="D23" i="20"/>
  <c r="D20" i="20"/>
  <c r="D17" i="20"/>
  <c r="D14" i="20"/>
  <c r="D11" i="20"/>
  <c r="C1" i="18"/>
  <c r="X38" i="26"/>
  <c r="V38" i="26"/>
  <c r="X35" i="26"/>
  <c r="V35" i="26"/>
  <c r="X32" i="26"/>
  <c r="V32" i="26"/>
  <c r="X29" i="26"/>
  <c r="V29" i="26"/>
  <c r="X26" i="26"/>
  <c r="V26" i="26"/>
  <c r="X23" i="26"/>
  <c r="V23" i="26"/>
  <c r="X20" i="26"/>
  <c r="V20" i="26"/>
  <c r="X17" i="26"/>
  <c r="V17" i="26"/>
  <c r="X14" i="26"/>
  <c r="V14" i="26"/>
  <c r="X11" i="26"/>
  <c r="V11" i="26"/>
  <c r="X38" i="25"/>
  <c r="V38" i="25"/>
  <c r="X35" i="25"/>
  <c r="V35" i="25"/>
  <c r="X32" i="25"/>
  <c r="V32" i="25"/>
  <c r="X29" i="25"/>
  <c r="V29" i="25"/>
  <c r="X26" i="25"/>
  <c r="V26" i="25"/>
  <c r="X23" i="25"/>
  <c r="V23" i="25"/>
  <c r="X20" i="25"/>
  <c r="V20" i="25"/>
  <c r="X17" i="25"/>
  <c r="V17" i="25"/>
  <c r="X14" i="25"/>
  <c r="V14" i="25"/>
  <c r="X11" i="25"/>
  <c r="V11" i="25"/>
  <c r="X38" i="24"/>
  <c r="V38" i="24"/>
  <c r="X35" i="24"/>
  <c r="V35" i="24"/>
  <c r="X32" i="24"/>
  <c r="V32" i="24"/>
  <c r="X29" i="24"/>
  <c r="V29" i="24"/>
  <c r="X26" i="24"/>
  <c r="V26" i="24"/>
  <c r="X23" i="24"/>
  <c r="V23" i="24"/>
  <c r="X20" i="24"/>
  <c r="V20" i="24"/>
  <c r="X17" i="24"/>
  <c r="V17" i="24"/>
  <c r="X14" i="24"/>
  <c r="V14" i="24"/>
  <c r="X11" i="24"/>
  <c r="V11" i="24"/>
  <c r="X38" i="23"/>
  <c r="V38" i="23"/>
  <c r="X35" i="23"/>
  <c r="V35" i="23"/>
  <c r="X32" i="23"/>
  <c r="V32" i="23"/>
  <c r="X29" i="23"/>
  <c r="V29" i="23"/>
  <c r="X26" i="23"/>
  <c r="V26" i="23"/>
  <c r="X23" i="23"/>
  <c r="V23" i="23"/>
  <c r="X20" i="23"/>
  <c r="V20" i="23"/>
  <c r="X17" i="23"/>
  <c r="V17" i="23"/>
  <c r="X14" i="23"/>
  <c r="V14" i="23"/>
  <c r="X11" i="23"/>
  <c r="V11" i="23"/>
  <c r="X38" i="22"/>
  <c r="V38" i="22"/>
  <c r="X35" i="22"/>
  <c r="V35" i="22"/>
  <c r="X32" i="22"/>
  <c r="V32" i="22"/>
  <c r="X29" i="22"/>
  <c r="V29" i="22"/>
  <c r="X26" i="22"/>
  <c r="V26" i="22"/>
  <c r="X23" i="22"/>
  <c r="V23" i="22"/>
  <c r="X20" i="22"/>
  <c r="V20" i="22"/>
  <c r="X17" i="22"/>
  <c r="V17" i="22"/>
  <c r="X14" i="22"/>
  <c r="V14" i="22"/>
  <c r="X11" i="22"/>
  <c r="V11" i="22"/>
  <c r="X38" i="21"/>
  <c r="V38" i="21"/>
  <c r="X35" i="21"/>
  <c r="V35" i="21"/>
  <c r="X32" i="21"/>
  <c r="V32" i="21"/>
  <c r="X29" i="21"/>
  <c r="V29" i="21"/>
  <c r="X26" i="21"/>
  <c r="V26" i="21"/>
  <c r="X23" i="21"/>
  <c r="V23" i="21"/>
  <c r="X20" i="21"/>
  <c r="V20" i="21"/>
  <c r="X17" i="21"/>
  <c r="V17" i="21"/>
  <c r="X14" i="21"/>
  <c r="V14" i="21"/>
  <c r="X11" i="21"/>
  <c r="V11" i="21"/>
  <c r="X38" i="20"/>
  <c r="V38" i="20"/>
  <c r="X35" i="20"/>
  <c r="V35" i="20"/>
  <c r="X32" i="20"/>
  <c r="V32" i="20"/>
  <c r="X29" i="20"/>
  <c r="V29" i="20"/>
  <c r="X26" i="20"/>
  <c r="V26" i="20"/>
  <c r="X23" i="20"/>
  <c r="V23" i="20"/>
  <c r="X20" i="20"/>
  <c r="V20" i="20"/>
  <c r="X17" i="20"/>
  <c r="V17" i="20"/>
  <c r="X14" i="20"/>
  <c r="V14" i="20"/>
  <c r="X11" i="20"/>
  <c r="V11" i="20"/>
  <c r="G9" i="26"/>
  <c r="G8" i="26"/>
  <c r="G9" i="25"/>
  <c r="G8" i="25"/>
  <c r="G9" i="24"/>
  <c r="G8" i="24"/>
  <c r="G9" i="23"/>
  <c r="G8" i="23"/>
  <c r="G9" i="22"/>
  <c r="G8" i="22"/>
  <c r="G9" i="21"/>
  <c r="G8" i="21"/>
  <c r="G9" i="20"/>
  <c r="G8" i="20"/>
  <c r="X38" i="19"/>
  <c r="V38" i="19"/>
  <c r="X35" i="19"/>
  <c r="V35" i="19"/>
  <c r="X32" i="19"/>
  <c r="V32" i="19"/>
  <c r="X29" i="19"/>
  <c r="V29" i="19"/>
  <c r="X26" i="19"/>
  <c r="V26" i="19"/>
  <c r="X23" i="19"/>
  <c r="V23" i="19"/>
  <c r="X20" i="19"/>
  <c r="V20" i="19"/>
  <c r="X17" i="19"/>
  <c r="V17" i="19"/>
  <c r="X14" i="19"/>
  <c r="V14" i="19"/>
  <c r="X11" i="19"/>
  <c r="V11" i="19"/>
  <c r="X14" i="18"/>
  <c r="X17" i="18"/>
  <c r="X20" i="18"/>
  <c r="X23" i="18"/>
  <c r="X26" i="18"/>
  <c r="X29" i="18"/>
  <c r="X32" i="18"/>
  <c r="X35" i="18"/>
  <c r="X38" i="18"/>
  <c r="X11" i="18"/>
  <c r="V14" i="18"/>
  <c r="V17" i="18"/>
  <c r="V20" i="18"/>
  <c r="V23" i="18"/>
  <c r="V26" i="18"/>
  <c r="V29" i="18"/>
  <c r="V32" i="18"/>
  <c r="V35" i="18"/>
  <c r="V38" i="18"/>
  <c r="V11" i="18"/>
  <c r="T36" i="6"/>
  <c r="T33" i="6"/>
  <c r="T30" i="6"/>
  <c r="T27" i="6"/>
  <c r="T24" i="6"/>
  <c r="T21" i="6"/>
  <c r="T18" i="6"/>
  <c r="T15" i="6"/>
  <c r="T12" i="6"/>
  <c r="M36" i="6"/>
  <c r="M33" i="6"/>
  <c r="M30" i="6"/>
  <c r="M27" i="6"/>
  <c r="M24" i="6"/>
  <c r="M21" i="6"/>
  <c r="M18" i="6"/>
  <c r="M15" i="6"/>
  <c r="M12" i="6"/>
  <c r="M9" i="6"/>
  <c r="U9" i="6"/>
  <c r="V9" i="6"/>
  <c r="W9" i="6"/>
  <c r="T9" i="6"/>
  <c r="P36" i="6"/>
  <c r="O36" i="6"/>
  <c r="N36" i="6"/>
  <c r="P33" i="6"/>
  <c r="O33" i="6"/>
  <c r="N33" i="6"/>
  <c r="P30" i="6"/>
  <c r="O30" i="6"/>
  <c r="N30" i="6"/>
  <c r="P27" i="6"/>
  <c r="O27" i="6"/>
  <c r="N27" i="6"/>
  <c r="P24" i="6"/>
  <c r="O24" i="6"/>
  <c r="N24" i="6"/>
  <c r="R24" i="6"/>
  <c r="P21" i="6"/>
  <c r="O21" i="6"/>
  <c r="N21" i="6"/>
  <c r="P18" i="6"/>
  <c r="O18" i="6"/>
  <c r="N18" i="6"/>
  <c r="P15" i="6"/>
  <c r="O15" i="6"/>
  <c r="N15" i="6"/>
  <c r="P12" i="6"/>
  <c r="O12" i="6"/>
  <c r="N12" i="6"/>
  <c r="N9" i="6"/>
  <c r="O9" i="6"/>
  <c r="P9" i="6"/>
  <c r="R33" i="6"/>
  <c r="T39" i="6"/>
  <c r="M39" i="6"/>
  <c r="O39" i="6"/>
  <c r="R30" i="6"/>
  <c r="N39" i="6"/>
  <c r="Q15" i="6"/>
  <c r="R15" i="6"/>
  <c r="Q9" i="6"/>
  <c r="R9" i="6"/>
  <c r="R27" i="6"/>
  <c r="R18" i="6"/>
  <c r="Q12" i="6"/>
  <c r="R12" i="6"/>
  <c r="Q36" i="6"/>
  <c r="R36" i="6"/>
  <c r="Y9" i="6"/>
  <c r="R21" i="6"/>
  <c r="Q30" i="6"/>
  <c r="Q24" i="6"/>
  <c r="Q27" i="6"/>
  <c r="Q33" i="6"/>
  <c r="Q18" i="6"/>
  <c r="X9" i="6"/>
  <c r="Q21" i="6"/>
  <c r="U12" i="6"/>
  <c r="V12" i="6"/>
  <c r="W12" i="6"/>
  <c r="U15" i="6"/>
  <c r="V15" i="6"/>
  <c r="W15" i="6"/>
  <c r="U18" i="6"/>
  <c r="V18" i="6"/>
  <c r="W18" i="6"/>
  <c r="U21" i="6"/>
  <c r="V21" i="6"/>
  <c r="W21" i="6"/>
  <c r="U24" i="6"/>
  <c r="V24" i="6"/>
  <c r="W24" i="6"/>
  <c r="U27" i="6"/>
  <c r="V27" i="6"/>
  <c r="W27" i="6"/>
  <c r="U30" i="6"/>
  <c r="V30" i="6"/>
  <c r="W30" i="6"/>
  <c r="U33" i="6"/>
  <c r="V33" i="6"/>
  <c r="W33" i="6"/>
  <c r="U36" i="6"/>
  <c r="V36" i="6"/>
  <c r="W36" i="6"/>
  <c r="I36" i="6"/>
  <c r="H36" i="6"/>
  <c r="G36" i="6"/>
  <c r="I30" i="6"/>
  <c r="H30" i="6"/>
  <c r="G30" i="6"/>
  <c r="I24" i="6"/>
  <c r="H24" i="6"/>
  <c r="G24" i="6"/>
  <c r="I18" i="6"/>
  <c r="H18" i="6"/>
  <c r="G18" i="6"/>
  <c r="I12" i="6"/>
  <c r="H12" i="6"/>
  <c r="G12" i="6"/>
  <c r="G9" i="6"/>
  <c r="H9" i="6"/>
  <c r="I9" i="6"/>
  <c r="F36" i="6"/>
  <c r="F33" i="6"/>
  <c r="F30" i="6"/>
  <c r="F27" i="6"/>
  <c r="F24" i="6"/>
  <c r="F21" i="6"/>
  <c r="F18" i="6"/>
  <c r="F15" i="6"/>
  <c r="F12" i="6"/>
  <c r="F9" i="6"/>
  <c r="C1" i="26"/>
  <c r="C1" i="25"/>
  <c r="C1" i="24"/>
  <c r="C1" i="23"/>
  <c r="C1" i="22"/>
  <c r="C1" i="21"/>
  <c r="C1" i="20"/>
  <c r="C1" i="19"/>
  <c r="G15" i="6"/>
  <c r="H15" i="6"/>
  <c r="I15" i="6"/>
  <c r="G21" i="6"/>
  <c r="H21" i="6"/>
  <c r="I21" i="6"/>
  <c r="G27" i="6"/>
  <c r="H27" i="6"/>
  <c r="I27" i="6"/>
  <c r="G33" i="6"/>
  <c r="H33" i="6"/>
  <c r="I33" i="6"/>
  <c r="D38" i="26"/>
  <c r="C38" i="26"/>
  <c r="D35" i="26"/>
  <c r="C35" i="26"/>
  <c r="D32" i="26"/>
  <c r="C32" i="26"/>
  <c r="D29" i="26"/>
  <c r="C29" i="26"/>
  <c r="D26" i="26"/>
  <c r="C26" i="26"/>
  <c r="D23" i="26"/>
  <c r="C23" i="26"/>
  <c r="D20" i="26"/>
  <c r="C20" i="26"/>
  <c r="D17" i="26"/>
  <c r="C17" i="26"/>
  <c r="D14" i="26"/>
  <c r="C14" i="26"/>
  <c r="D11" i="26"/>
  <c r="C11" i="26"/>
  <c r="F9" i="26"/>
  <c r="I8" i="26"/>
  <c r="H8" i="26"/>
  <c r="F8" i="26"/>
  <c r="D38" i="25"/>
  <c r="C38" i="25"/>
  <c r="D35" i="25"/>
  <c r="C35" i="25"/>
  <c r="D32" i="25"/>
  <c r="C32" i="25"/>
  <c r="D29" i="25"/>
  <c r="C29" i="25"/>
  <c r="D26" i="25"/>
  <c r="C26" i="25"/>
  <c r="D23" i="25"/>
  <c r="C23" i="25"/>
  <c r="D20" i="25"/>
  <c r="C20" i="25"/>
  <c r="D17" i="25"/>
  <c r="C17" i="25"/>
  <c r="D14" i="25"/>
  <c r="C14" i="25"/>
  <c r="D11" i="25"/>
  <c r="C11" i="25"/>
  <c r="F9" i="25"/>
  <c r="I8" i="25"/>
  <c r="H8" i="25"/>
  <c r="F8" i="25"/>
  <c r="D38" i="24"/>
  <c r="C38" i="24"/>
  <c r="D35" i="24"/>
  <c r="C35" i="24"/>
  <c r="D32" i="24"/>
  <c r="C32" i="24"/>
  <c r="D29" i="24"/>
  <c r="C29" i="24"/>
  <c r="D26" i="24"/>
  <c r="C26" i="24"/>
  <c r="D23" i="24"/>
  <c r="C23" i="24"/>
  <c r="D20" i="24"/>
  <c r="C20" i="24"/>
  <c r="D17" i="24"/>
  <c r="C17" i="24"/>
  <c r="D14" i="24"/>
  <c r="C14" i="24"/>
  <c r="D11" i="24"/>
  <c r="C11" i="24"/>
  <c r="F9" i="24"/>
  <c r="I8" i="24"/>
  <c r="H8" i="24"/>
  <c r="F8" i="24"/>
  <c r="D38" i="23"/>
  <c r="C38" i="23"/>
  <c r="D35" i="23"/>
  <c r="C35" i="23"/>
  <c r="D32" i="23"/>
  <c r="C32" i="23"/>
  <c r="D29" i="23"/>
  <c r="C29" i="23"/>
  <c r="D26" i="23"/>
  <c r="C26" i="23"/>
  <c r="D23" i="23"/>
  <c r="C23" i="23"/>
  <c r="D20" i="23"/>
  <c r="C20" i="23"/>
  <c r="D17" i="23"/>
  <c r="C17" i="23"/>
  <c r="D14" i="23"/>
  <c r="C14" i="23"/>
  <c r="D11" i="23"/>
  <c r="C11" i="23"/>
  <c r="F9" i="23"/>
  <c r="I8" i="23"/>
  <c r="H8" i="23"/>
  <c r="F8" i="23"/>
  <c r="D38" i="22"/>
  <c r="C38" i="22"/>
  <c r="D35" i="22"/>
  <c r="C35" i="22"/>
  <c r="D32" i="22"/>
  <c r="C32" i="22"/>
  <c r="D29" i="22"/>
  <c r="C29" i="22"/>
  <c r="D26" i="22"/>
  <c r="C26" i="22"/>
  <c r="D23" i="22"/>
  <c r="C23" i="22"/>
  <c r="D20" i="22"/>
  <c r="C20" i="22"/>
  <c r="D17" i="22"/>
  <c r="C17" i="22"/>
  <c r="D14" i="22"/>
  <c r="C14" i="22"/>
  <c r="D11" i="22"/>
  <c r="C11" i="22"/>
  <c r="F9" i="22"/>
  <c r="I8" i="22"/>
  <c r="H8" i="22"/>
  <c r="F8" i="22"/>
  <c r="D38" i="21"/>
  <c r="C38" i="21"/>
  <c r="D35" i="21"/>
  <c r="C35" i="21"/>
  <c r="D32" i="21"/>
  <c r="C32" i="21"/>
  <c r="D29" i="21"/>
  <c r="C29" i="21"/>
  <c r="D26" i="21"/>
  <c r="C26" i="21"/>
  <c r="D23" i="21"/>
  <c r="C23" i="21"/>
  <c r="D20" i="21"/>
  <c r="C20" i="21"/>
  <c r="D17" i="21"/>
  <c r="C17" i="21"/>
  <c r="D14" i="21"/>
  <c r="C14" i="21"/>
  <c r="D11" i="21"/>
  <c r="C11" i="21"/>
  <c r="F9" i="21"/>
  <c r="I8" i="21"/>
  <c r="H8" i="21"/>
  <c r="F8" i="21"/>
  <c r="C38" i="20"/>
  <c r="C35" i="20"/>
  <c r="C32" i="20"/>
  <c r="C29" i="20"/>
  <c r="C26" i="20"/>
  <c r="C23" i="20"/>
  <c r="C20" i="20"/>
  <c r="C17" i="20"/>
  <c r="C14" i="20"/>
  <c r="C11" i="20"/>
  <c r="F9" i="20"/>
  <c r="I8" i="20"/>
  <c r="H8" i="20"/>
  <c r="F8" i="20"/>
  <c r="C38" i="19"/>
  <c r="C35" i="19"/>
  <c r="C32" i="19"/>
  <c r="C29" i="19"/>
  <c r="C26" i="19"/>
  <c r="C23" i="19"/>
  <c r="C20" i="19"/>
  <c r="C17" i="19"/>
  <c r="C14" i="19"/>
  <c r="C11" i="19"/>
  <c r="G9" i="19"/>
  <c r="F9" i="19"/>
  <c r="I8" i="19"/>
  <c r="H8" i="19"/>
  <c r="G8" i="19"/>
  <c r="F8" i="19"/>
  <c r="X33" i="10"/>
  <c r="W33" i="10"/>
  <c r="X30" i="10"/>
  <c r="W30" i="10"/>
  <c r="X27" i="10"/>
  <c r="W27" i="10"/>
  <c r="X24" i="10"/>
  <c r="W24" i="10"/>
  <c r="X21" i="10"/>
  <c r="W21" i="10"/>
  <c r="X18" i="10"/>
  <c r="W18" i="10"/>
  <c r="X15" i="10"/>
  <c r="W15" i="10"/>
  <c r="X12" i="10"/>
  <c r="W12" i="10"/>
  <c r="X9" i="10"/>
  <c r="W9" i="10"/>
  <c r="X6" i="10"/>
  <c r="W6" i="10"/>
  <c r="AA4" i="10"/>
  <c r="Z4" i="10"/>
  <c r="AC3" i="10"/>
  <c r="AB3" i="10"/>
  <c r="AA3" i="10"/>
  <c r="Z3" i="10"/>
  <c r="U7" i="6"/>
  <c r="T7" i="6"/>
  <c r="W6" i="6"/>
  <c r="V6" i="6"/>
  <c r="U6" i="6"/>
  <c r="T6" i="6"/>
  <c r="M6" i="6"/>
  <c r="N6" i="6"/>
  <c r="O6" i="6"/>
  <c r="P6" i="6"/>
  <c r="M7" i="6"/>
  <c r="N7" i="6"/>
  <c r="C38" i="18"/>
  <c r="C35" i="18"/>
  <c r="C32" i="18"/>
  <c r="C29" i="18"/>
  <c r="C26" i="18"/>
  <c r="C23" i="18"/>
  <c r="C20" i="18"/>
  <c r="C17" i="18"/>
  <c r="C14" i="18"/>
  <c r="C11" i="18"/>
  <c r="G9" i="18"/>
  <c r="F9" i="18"/>
  <c r="I8" i="18"/>
  <c r="H8" i="18"/>
  <c r="G8" i="18"/>
  <c r="F8" i="18"/>
  <c r="W39" i="6"/>
  <c r="V39" i="6"/>
  <c r="F39" i="6"/>
  <c r="I39" i="6"/>
  <c r="K9" i="6"/>
  <c r="U39" i="6"/>
  <c r="Y39" i="6"/>
  <c r="P39" i="6"/>
  <c r="K12" i="6"/>
  <c r="K33" i="6"/>
  <c r="R39" i="6"/>
  <c r="Q39" i="6"/>
  <c r="K30" i="6"/>
  <c r="G39" i="6"/>
  <c r="K24" i="6"/>
  <c r="X30" i="6"/>
  <c r="Y30" i="6"/>
  <c r="X21" i="6"/>
  <c r="Y21" i="6"/>
  <c r="J21" i="6"/>
  <c r="K21" i="6"/>
  <c r="K15" i="6"/>
  <c r="X27" i="6"/>
  <c r="Y27" i="6"/>
  <c r="K18" i="6"/>
  <c r="X18" i="6"/>
  <c r="Y18" i="6"/>
  <c r="X24" i="6"/>
  <c r="Y24" i="6"/>
  <c r="X15" i="6"/>
  <c r="Y15" i="6"/>
  <c r="X36" i="6"/>
  <c r="Y36" i="6"/>
  <c r="X12" i="6"/>
  <c r="Y12" i="6"/>
  <c r="K27" i="6"/>
  <c r="K36" i="6"/>
  <c r="X33" i="6"/>
  <c r="Y33" i="6"/>
  <c r="J12" i="6"/>
  <c r="J15" i="6"/>
  <c r="J9" i="6"/>
  <c r="J30" i="6"/>
  <c r="J18" i="6"/>
  <c r="J33" i="6"/>
  <c r="J27" i="6"/>
  <c r="J36" i="6"/>
  <c r="J24" i="6"/>
  <c r="F6" i="6"/>
  <c r="G6" i="6"/>
  <c r="H6" i="6"/>
  <c r="I6" i="6"/>
  <c r="F7" i="6"/>
  <c r="G7" i="6"/>
  <c r="C9" i="6"/>
  <c r="D9" i="6"/>
  <c r="C12" i="6"/>
  <c r="D12" i="6"/>
  <c r="C15" i="6"/>
  <c r="D15" i="6"/>
  <c r="C18" i="6"/>
  <c r="D18" i="6"/>
  <c r="C21" i="6"/>
  <c r="D21" i="6"/>
  <c r="C24" i="6"/>
  <c r="D24" i="6"/>
  <c r="C27" i="6"/>
  <c r="D27" i="6"/>
  <c r="C30" i="6"/>
  <c r="D30" i="6"/>
  <c r="C33" i="6"/>
  <c r="D33" i="6"/>
  <c r="C36" i="6"/>
  <c r="D36" i="6"/>
  <c r="X39" i="6"/>
  <c r="H39" i="6"/>
  <c r="K39" i="6"/>
  <c r="J39" i="6"/>
</calcChain>
</file>

<file path=xl/sharedStrings.xml><?xml version="1.0" encoding="utf-8"?>
<sst xmlns="http://schemas.openxmlformats.org/spreadsheetml/2006/main" count="233" uniqueCount="85">
  <si>
    <t>Activity #</t>
  </si>
  <si>
    <t>Name</t>
  </si>
  <si>
    <t>Description</t>
  </si>
  <si>
    <t>UNITS</t>
  </si>
  <si>
    <t>minimum</t>
  </si>
  <si>
    <t>maximum</t>
  </si>
  <si>
    <t>User:</t>
  </si>
  <si>
    <t>-5 to 5</t>
  </si>
  <si>
    <t>0 to 10</t>
  </si>
  <si>
    <t>GRAVITY</t>
  </si>
  <si>
    <t>All Users</t>
  </si>
  <si>
    <t>AVERAGE</t>
  </si>
  <si>
    <t>AVERAGE VALUES</t>
  </si>
  <si>
    <t>OF</t>
  </si>
  <si>
    <t>Area</t>
  </si>
  <si>
    <t>INTERPRETATION</t>
  </si>
  <si>
    <t>food services</t>
  </si>
  <si>
    <t>Summary values computed from all users' responses. Do NOT edit these values.</t>
  </si>
  <si>
    <t>MISSION &amp; MONEY</t>
  </si>
  <si>
    <t>MERIT &amp; MONEY</t>
  </si>
  <si>
    <t>MISSION &amp; MERIT</t>
  </si>
  <si>
    <t>BULLS</t>
  </si>
  <si>
    <t>BEARS</t>
  </si>
  <si>
    <t>BEST</t>
  </si>
  <si>
    <t>WORST</t>
  </si>
  <si>
    <t>net</t>
  </si>
  <si>
    <t>BEST VALUES</t>
  </si>
  <si>
    <t>WORST VALUES</t>
  </si>
  <si>
    <t>greatest costs</t>
  </si>
  <si>
    <t>least costs</t>
  </si>
  <si>
    <t>net financial</t>
  </si>
  <si>
    <t>dollars ($k)</t>
  </si>
  <si>
    <t>coverage</t>
  </si>
  <si>
    <t>contrib $k</t>
  </si>
  <si>
    <t>CALCULATED VALUES</t>
  </si>
  <si>
    <t>DO NOT EDIT</t>
  </si>
  <si>
    <t>%</t>
  </si>
  <si>
    <t>average</t>
  </si>
  <si>
    <t>cost-weighted avg</t>
  </si>
  <si>
    <t xml:space="preserve"> </t>
  </si>
  <si>
    <t>CENTER</t>
  </si>
  <si>
    <t>Alpha</t>
  </si>
  <si>
    <t>Beta</t>
  </si>
  <si>
    <t>Delta</t>
  </si>
  <si>
    <t>Epsilon</t>
  </si>
  <si>
    <t>Gamma</t>
  </si>
  <si>
    <t>Zeta</t>
  </si>
  <si>
    <t>Eta</t>
  </si>
  <si>
    <t>Iota</t>
  </si>
  <si>
    <t>Kappa</t>
  </si>
  <si>
    <t xml:space="preserve">  M i s s i o n  •  M o n e y  •  M e r i t</t>
  </si>
  <si>
    <r>
      <t xml:space="preserve">   </t>
    </r>
    <r>
      <rPr>
        <sz val="9"/>
        <rFont val="Arial"/>
        <family val="2"/>
      </rPr>
      <t xml:space="preserve"> We gratefully acknowledge the research assistance of Aaron Bohnen in designing and implementing this software package.</t>
    </r>
  </si>
  <si>
    <t>special exhibitions</t>
  </si>
  <si>
    <t>research</t>
  </si>
  <si>
    <t>shop</t>
  </si>
  <si>
    <t>development</t>
  </si>
  <si>
    <t>administration</t>
  </si>
  <si>
    <t>#</t>
  </si>
  <si>
    <t>Cost</t>
  </si>
  <si>
    <t>Revenue</t>
  </si>
  <si>
    <t>Merit</t>
  </si>
  <si>
    <t>performance rating</t>
  </si>
  <si>
    <t>mission rating</t>
  </si>
  <si>
    <t>Title / Role</t>
  </si>
  <si>
    <t>permanent exhibits</t>
  </si>
  <si>
    <t xml:space="preserve">Mission </t>
  </si>
  <si>
    <t>Advancement of mission</t>
  </si>
  <si>
    <t>Performance of program</t>
  </si>
  <si>
    <t>Dollar cost of program</t>
  </si>
  <si>
    <t>Dollar revenues of program</t>
  </si>
  <si>
    <r>
      <t xml:space="preserve">Name   </t>
    </r>
    <r>
      <rPr>
        <sz val="10"/>
        <rFont val="Arial"/>
        <family val="2"/>
      </rPr>
      <t>(pseudonym or actual)</t>
    </r>
  </si>
  <si>
    <t>Rating (annual)</t>
  </si>
  <si>
    <t>in $1000's</t>
  </si>
  <si>
    <t>Activity Descriptions</t>
  </si>
  <si>
    <r>
      <rPr>
        <b/>
        <sz val="8"/>
        <rFont val="Trebuchet MS"/>
        <family val="2"/>
      </rPr>
      <t xml:space="preserve">    </t>
    </r>
    <r>
      <rPr>
        <b/>
        <sz val="11.5"/>
        <rFont val="Arial"/>
        <family val="2"/>
      </rPr>
      <t>Using the Portfolio Approach to Drive Nonprofit Performance</t>
    </r>
  </si>
  <si>
    <t>A.  REVIEWERS</t>
  </si>
  <si>
    <t>B.  PROGRAMS or ACTIVITIES</t>
  </si>
  <si>
    <t>C.  AXIS RATINGS</t>
  </si>
  <si>
    <t xml:space="preserve">    © Copyright 2013 by Kersti Krug &amp; Charles B. Weinberg</t>
  </si>
  <si>
    <r>
      <t xml:space="preserve">Duration </t>
    </r>
    <r>
      <rPr>
        <sz val="10"/>
        <rFont val="Arial"/>
        <family val="2"/>
      </rPr>
      <t>(fiscal year)</t>
    </r>
  </si>
  <si>
    <t>education</t>
  </si>
  <si>
    <t>collections/conservation</t>
  </si>
  <si>
    <t>public programs</t>
  </si>
  <si>
    <t>Axes</t>
  </si>
  <si>
    <r>
      <t xml:space="preserve">Programs </t>
    </r>
    <r>
      <rPr>
        <sz val="10"/>
        <rFont val="Arial"/>
        <family val="2"/>
      </rPr>
      <t>(e.g.,)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</si>
</sst>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quot;$&quot;#,##0"/>
  </numFmts>
  <fonts count="23" x14ac:knownFonts="1">
    <font>
      <sz val="10"/>
      <name val="Arial"/>
    </font>
    <font>
      <b/>
      <sz val="12"/>
      <name val="Arial"/>
      <family val="2"/>
    </font>
    <font>
      <sz val="12"/>
      <name val="Arial"/>
      <family val="2"/>
    </font>
    <font>
      <b/>
      <sz val="10"/>
      <name val="Arial"/>
      <family val="2"/>
    </font>
    <font>
      <b/>
      <sz val="18"/>
      <name val="Arial"/>
      <family val="2"/>
    </font>
    <font>
      <sz val="18"/>
      <name val="Arial"/>
      <family val="2"/>
    </font>
    <font>
      <sz val="10"/>
      <name val="Arial"/>
      <family val="2"/>
    </font>
    <font>
      <sz val="10"/>
      <color rgb="FF000000"/>
      <name val="Arial"/>
      <family val="2"/>
    </font>
    <font>
      <b/>
      <sz val="20"/>
      <name val="Arial"/>
      <family val="2"/>
    </font>
    <font>
      <b/>
      <sz val="12"/>
      <color rgb="FFC00000"/>
      <name val="Arial"/>
      <family val="2"/>
    </font>
    <font>
      <sz val="10"/>
      <color rgb="FFC00000"/>
      <name val="Arial"/>
      <family val="2"/>
    </font>
    <font>
      <b/>
      <sz val="12"/>
      <color rgb="FF002060"/>
      <name val="Arial"/>
      <family val="2"/>
    </font>
    <font>
      <sz val="10"/>
      <color rgb="FF002060"/>
      <name val="Arial"/>
      <family val="2"/>
    </font>
    <font>
      <b/>
      <sz val="12"/>
      <name val="Trebuchet MS"/>
      <family val="2"/>
    </font>
    <font>
      <sz val="10"/>
      <name val="Trebuchet MS"/>
      <family val="2"/>
    </font>
    <font>
      <sz val="20"/>
      <name val="Trebuchet MS"/>
      <family val="2"/>
    </font>
    <font>
      <sz val="9"/>
      <name val="Arial"/>
      <family val="2"/>
    </font>
    <font>
      <b/>
      <sz val="20"/>
      <color theme="0"/>
      <name val="Arial"/>
      <family val="2"/>
    </font>
    <font>
      <sz val="20"/>
      <color theme="0"/>
      <name val="Trebuchet MS"/>
      <family val="2"/>
    </font>
    <font>
      <b/>
      <sz val="11.5"/>
      <name val="Trebuchet MS"/>
      <family val="2"/>
    </font>
    <font>
      <b/>
      <sz val="11.5"/>
      <name val="Arial"/>
      <family val="2"/>
    </font>
    <font>
      <b/>
      <sz val="8"/>
      <name val="Trebuchet MS"/>
      <family val="2"/>
    </font>
    <font>
      <sz val="12"/>
      <color rgb="FF000000"/>
      <name val="Calibri"/>
      <family val="2"/>
    </font>
  </fonts>
  <fills count="10">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13"/>
        <bgColor indexed="64"/>
      </patternFill>
    </fill>
    <fill>
      <patternFill patternType="solid">
        <fgColor indexed="46"/>
        <bgColor indexed="64"/>
      </patternFill>
    </fill>
    <fill>
      <patternFill patternType="solid">
        <fgColor rgb="FFCCFFCC"/>
        <bgColor indexed="64"/>
      </patternFill>
    </fill>
    <fill>
      <patternFill patternType="solid">
        <fgColor rgb="FFCCFFFF"/>
        <bgColor indexed="64"/>
      </patternFill>
    </fill>
    <fill>
      <patternFill patternType="solid">
        <fgColor rgb="FF1C5990"/>
        <bgColor indexed="64"/>
      </patternFill>
    </fill>
    <fill>
      <patternFill patternType="solid">
        <fgColor rgb="FFD9D9FF"/>
        <bgColor indexed="64"/>
      </patternFill>
    </fill>
  </fills>
  <borders count="22">
    <border>
      <left/>
      <right/>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right/>
      <top style="thin">
        <color auto="1"/>
      </top>
      <bottom style="thin">
        <color auto="1"/>
      </bottom>
      <diagonal/>
    </border>
    <border>
      <left style="medium">
        <color auto="1"/>
      </left>
      <right/>
      <top/>
      <bottom/>
      <diagonal/>
    </border>
    <border>
      <left style="medium">
        <color auto="1"/>
      </left>
      <right/>
      <top/>
      <bottom style="medium">
        <color auto="1"/>
      </bottom>
      <diagonal/>
    </border>
    <border>
      <left style="medium">
        <color auto="1"/>
      </left>
      <right/>
      <top style="medium">
        <color auto="1"/>
      </top>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bottom/>
      <diagonal/>
    </border>
    <border>
      <left style="thin">
        <color auto="1"/>
      </left>
      <right style="thin">
        <color auto="1"/>
      </right>
      <top/>
      <bottom style="medium">
        <color auto="1"/>
      </bottom>
      <diagonal/>
    </border>
    <border>
      <left/>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style="thin">
        <color auto="1"/>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s>
  <cellStyleXfs count="1">
    <xf numFmtId="0" fontId="0" fillId="0" borderId="0"/>
  </cellStyleXfs>
  <cellXfs count="193">
    <xf numFmtId="0" fontId="0" fillId="0" borderId="0" xfId="0"/>
    <xf numFmtId="0" fontId="0" fillId="2" borderId="0" xfId="0" applyFill="1"/>
    <xf numFmtId="0" fontId="0" fillId="3" borderId="0" xfId="0" applyFill="1"/>
    <xf numFmtId="0" fontId="1" fillId="0" borderId="0" xfId="0" applyFont="1"/>
    <xf numFmtId="0" fontId="2" fillId="0" borderId="0" xfId="0" applyFont="1"/>
    <xf numFmtId="0" fontId="1" fillId="0" borderId="0" xfId="0" applyFont="1" applyAlignment="1">
      <alignment horizontal="center"/>
    </xf>
    <xf numFmtId="0" fontId="0" fillId="0" borderId="0" xfId="0" applyAlignment="1">
      <alignment horizontal="center"/>
    </xf>
    <xf numFmtId="0" fontId="0" fillId="2" borderId="0" xfId="0" applyFill="1" applyAlignment="1">
      <alignment horizontal="center"/>
    </xf>
    <xf numFmtId="9" fontId="0" fillId="2" borderId="0" xfId="0" applyNumberFormat="1" applyFill="1" applyAlignment="1">
      <alignment horizontal="center"/>
    </xf>
    <xf numFmtId="0" fontId="0" fillId="3" borderId="0" xfId="0" applyFill="1" applyAlignment="1">
      <alignment horizontal="center"/>
    </xf>
    <xf numFmtId="9" fontId="0" fillId="3" borderId="0" xfId="0" applyNumberFormat="1" applyFill="1" applyAlignment="1">
      <alignment horizontal="center"/>
    </xf>
    <xf numFmtId="0" fontId="0" fillId="0" borderId="0" xfId="0" quotePrefix="1" applyAlignment="1">
      <alignment horizontal="center"/>
    </xf>
    <xf numFmtId="0" fontId="0" fillId="2" borderId="0" xfId="0" applyFill="1" applyBorder="1" applyAlignment="1">
      <alignment horizontal="center"/>
    </xf>
    <xf numFmtId="0" fontId="0" fillId="3" borderId="0" xfId="0" applyFill="1" applyBorder="1" applyAlignment="1">
      <alignment horizontal="center"/>
    </xf>
    <xf numFmtId="0" fontId="0" fillId="0" borderId="0" xfId="0" applyBorder="1"/>
    <xf numFmtId="0" fontId="0" fillId="0" borderId="0" xfId="0" applyBorder="1" applyAlignment="1">
      <alignment horizontal="center"/>
    </xf>
    <xf numFmtId="9" fontId="0" fillId="0" borderId="0" xfId="0" applyNumberFormat="1" applyBorder="1" applyAlignment="1">
      <alignment horizontal="center"/>
    </xf>
    <xf numFmtId="0" fontId="1" fillId="0" borderId="1" xfId="0" applyFont="1" applyBorder="1"/>
    <xf numFmtId="0" fontId="0" fillId="0" borderId="7" xfId="0" applyBorder="1"/>
    <xf numFmtId="0" fontId="0" fillId="0" borderId="3" xfId="0" applyBorder="1" applyAlignment="1">
      <alignment horizontal="center"/>
    </xf>
    <xf numFmtId="0" fontId="0" fillId="0" borderId="0" xfId="0" quotePrefix="1" applyBorder="1" applyAlignment="1">
      <alignment horizontal="center"/>
    </xf>
    <xf numFmtId="0" fontId="0" fillId="0" borderId="3" xfId="0" applyBorder="1"/>
    <xf numFmtId="2" fontId="0" fillId="0" borderId="0" xfId="0" applyNumberFormat="1" applyBorder="1" applyAlignment="1">
      <alignment horizontal="center"/>
    </xf>
    <xf numFmtId="0" fontId="0" fillId="0" borderId="8" xfId="0" applyBorder="1"/>
    <xf numFmtId="0" fontId="0" fillId="0" borderId="4" xfId="0" applyBorder="1"/>
    <xf numFmtId="0" fontId="0" fillId="0" borderId="5" xfId="0" applyBorder="1"/>
    <xf numFmtId="0" fontId="1" fillId="0" borderId="0" xfId="0" applyFont="1" applyBorder="1"/>
    <xf numFmtId="0" fontId="1" fillId="0" borderId="0" xfId="0" applyFont="1" applyBorder="1" applyAlignment="1">
      <alignment horizontal="center"/>
    </xf>
    <xf numFmtId="0" fontId="0" fillId="2" borderId="0" xfId="0" applyFill="1" applyBorder="1"/>
    <xf numFmtId="9" fontId="0" fillId="2" borderId="0" xfId="0" applyNumberFormat="1" applyFill="1" applyBorder="1" applyAlignment="1">
      <alignment horizontal="center"/>
    </xf>
    <xf numFmtId="0" fontId="0" fillId="3" borderId="0" xfId="0" applyFill="1" applyBorder="1"/>
    <xf numFmtId="9" fontId="0" fillId="3" borderId="0" xfId="0" applyNumberFormat="1" applyFill="1" applyBorder="1" applyAlignment="1">
      <alignment horizontal="center"/>
    </xf>
    <xf numFmtId="0" fontId="3" fillId="0" borderId="0" xfId="0" applyFont="1"/>
    <xf numFmtId="0" fontId="1" fillId="4" borderId="0" xfId="0" applyFont="1" applyFill="1"/>
    <xf numFmtId="1" fontId="0" fillId="2" borderId="0" xfId="0" applyNumberFormat="1" applyFill="1" applyAlignment="1">
      <alignment horizontal="center"/>
    </xf>
    <xf numFmtId="164" fontId="0" fillId="2" borderId="0" xfId="0" applyNumberFormat="1" applyFill="1" applyAlignment="1">
      <alignment horizontal="center"/>
    </xf>
    <xf numFmtId="164" fontId="0" fillId="3" borderId="0" xfId="0" applyNumberFormat="1" applyFill="1" applyBorder="1" applyAlignment="1">
      <alignment horizontal="center"/>
    </xf>
    <xf numFmtId="0" fontId="0" fillId="0" borderId="0" xfId="0" applyFill="1"/>
    <xf numFmtId="0" fontId="1" fillId="0" borderId="0" xfId="0" applyFont="1" applyFill="1"/>
    <xf numFmtId="0" fontId="0" fillId="5" borderId="0" xfId="0" applyFill="1"/>
    <xf numFmtId="0" fontId="3" fillId="5" borderId="0" xfId="0" applyFont="1" applyFill="1" applyAlignment="1">
      <alignment horizontal="center"/>
    </xf>
    <xf numFmtId="164" fontId="0" fillId="5" borderId="0" xfId="0" applyNumberFormat="1" applyFill="1" applyBorder="1" applyAlignment="1">
      <alignment horizontal="center"/>
    </xf>
    <xf numFmtId="0" fontId="1" fillId="2" borderId="0" xfId="0" applyFont="1" applyFill="1"/>
    <xf numFmtId="0" fontId="1" fillId="2" borderId="0" xfId="0" applyFont="1" applyFill="1" applyBorder="1"/>
    <xf numFmtId="0" fontId="1" fillId="2" borderId="0" xfId="0" applyFont="1" applyFill="1" applyBorder="1" applyAlignment="1">
      <alignment horizontal="center"/>
    </xf>
    <xf numFmtId="0" fontId="1" fillId="3" borderId="0" xfId="0" applyFont="1" applyFill="1"/>
    <xf numFmtId="0" fontId="1" fillId="3" borderId="0" xfId="0" applyFont="1" applyFill="1" applyBorder="1"/>
    <xf numFmtId="0" fontId="1" fillId="3" borderId="0" xfId="0" applyFont="1" applyFill="1" applyBorder="1" applyAlignment="1">
      <alignment horizontal="center"/>
    </xf>
    <xf numFmtId="0" fontId="3" fillId="0" borderId="0" xfId="0" applyFont="1" applyAlignment="1">
      <alignment horizontal="center"/>
    </xf>
    <xf numFmtId="0" fontId="3" fillId="0" borderId="0" xfId="0" quotePrefix="1" applyFont="1" applyAlignment="1">
      <alignment horizontal="center"/>
    </xf>
    <xf numFmtId="1" fontId="0" fillId="3" borderId="0" xfId="0" applyNumberFormat="1" applyFill="1" applyAlignment="1">
      <alignment horizontal="center"/>
    </xf>
    <xf numFmtId="0" fontId="6" fillId="0" borderId="0" xfId="0" applyFont="1"/>
    <xf numFmtId="10" fontId="0" fillId="0" borderId="0" xfId="0" applyNumberFormat="1"/>
    <xf numFmtId="0" fontId="5" fillId="0" borderId="0" xfId="0" applyFont="1"/>
    <xf numFmtId="0" fontId="8" fillId="0" borderId="0" xfId="0" applyFont="1"/>
    <xf numFmtId="0" fontId="0" fillId="0" borderId="0" xfId="0" applyFill="1" applyBorder="1"/>
    <xf numFmtId="0" fontId="0" fillId="0" borderId="0" xfId="0" applyFill="1" applyBorder="1" applyAlignment="1">
      <alignment horizontal="center"/>
    </xf>
    <xf numFmtId="9" fontId="0" fillId="0" borderId="0" xfId="0" applyNumberFormat="1" applyFill="1" applyBorder="1" applyAlignment="1">
      <alignment horizontal="center"/>
    </xf>
    <xf numFmtId="165" fontId="0" fillId="0" borderId="0" xfId="0" applyNumberFormat="1" applyFill="1" applyBorder="1" applyAlignment="1">
      <alignment horizontal="center"/>
    </xf>
    <xf numFmtId="164" fontId="0" fillId="0" borderId="0" xfId="0" applyNumberFormat="1" applyFill="1" applyBorder="1" applyAlignment="1">
      <alignment horizontal="center"/>
    </xf>
    <xf numFmtId="0" fontId="3" fillId="0" borderId="0" xfId="0" applyFont="1" applyFill="1" applyBorder="1" applyAlignment="1">
      <alignment horizontal="center"/>
    </xf>
    <xf numFmtId="0" fontId="4" fillId="0" borderId="0" xfId="0" applyFont="1"/>
    <xf numFmtId="9" fontId="0" fillId="0" borderId="0" xfId="0" applyNumberFormat="1" applyFill="1" applyAlignment="1">
      <alignment horizontal="center"/>
    </xf>
    <xf numFmtId="164" fontId="0" fillId="0" borderId="0" xfId="0" applyNumberFormat="1" applyFill="1" applyAlignment="1">
      <alignment horizontal="center"/>
    </xf>
    <xf numFmtId="0" fontId="0" fillId="6" borderId="0" xfId="0" applyFill="1" applyBorder="1"/>
    <xf numFmtId="1" fontId="0" fillId="6" borderId="0" xfId="0" applyNumberFormat="1" applyFill="1" applyAlignment="1">
      <alignment horizontal="center"/>
    </xf>
    <xf numFmtId="0" fontId="0" fillId="0" borderId="0" xfId="0" applyFill="1" applyAlignment="1">
      <alignment horizontal="center"/>
    </xf>
    <xf numFmtId="0" fontId="3" fillId="0" borderId="0" xfId="0" applyFont="1" applyFill="1"/>
    <xf numFmtId="0" fontId="0" fillId="0" borderId="0" xfId="0" quotePrefix="1" applyFill="1" applyAlignment="1">
      <alignment horizontal="center"/>
    </xf>
    <xf numFmtId="165" fontId="0" fillId="0" borderId="0" xfId="0" applyNumberFormat="1" applyFill="1" applyAlignment="1">
      <alignment horizontal="center"/>
    </xf>
    <xf numFmtId="1" fontId="0" fillId="0" borderId="0" xfId="0" applyNumberFormat="1" applyAlignment="1">
      <alignment horizontal="center"/>
    </xf>
    <xf numFmtId="9" fontId="0" fillId="5" borderId="0" xfId="0" applyNumberFormat="1" applyFill="1"/>
    <xf numFmtId="0" fontId="9" fillId="2" borderId="0" xfId="0" applyFont="1" applyFill="1" applyBorder="1" applyAlignment="1">
      <alignment horizontal="center"/>
    </xf>
    <xf numFmtId="0" fontId="10" fillId="2" borderId="0" xfId="0" applyFont="1" applyFill="1" applyAlignment="1">
      <alignment horizontal="center"/>
    </xf>
    <xf numFmtId="0" fontId="10" fillId="3" borderId="0" xfId="0" applyFont="1" applyFill="1" applyAlignment="1">
      <alignment horizontal="center"/>
    </xf>
    <xf numFmtId="0" fontId="9" fillId="3" borderId="0" xfId="0" applyFont="1" applyFill="1" applyBorder="1" applyAlignment="1">
      <alignment horizontal="center"/>
    </xf>
    <xf numFmtId="0" fontId="10" fillId="3" borderId="0" xfId="0" applyFont="1" applyFill="1" applyBorder="1" applyAlignment="1">
      <alignment horizontal="center"/>
    </xf>
    <xf numFmtId="0" fontId="10" fillId="2" borderId="0" xfId="0" applyFont="1" applyFill="1" applyBorder="1" applyAlignment="1">
      <alignment horizontal="center"/>
    </xf>
    <xf numFmtId="0" fontId="11" fillId="2" borderId="0" xfId="0" applyNumberFormat="1" applyFont="1" applyFill="1" applyBorder="1" applyAlignment="1">
      <alignment horizontal="center"/>
    </xf>
    <xf numFmtId="0" fontId="12" fillId="2" borderId="0" xfId="0" applyNumberFormat="1" applyFont="1" applyFill="1" applyAlignment="1">
      <alignment horizontal="center"/>
    </xf>
    <xf numFmtId="0" fontId="12" fillId="3" borderId="0" xfId="0" applyNumberFormat="1" applyFont="1" applyFill="1" applyAlignment="1">
      <alignment horizontal="center"/>
    </xf>
    <xf numFmtId="0" fontId="11" fillId="3" borderId="0" xfId="0" applyNumberFormat="1" applyFont="1" applyFill="1" applyBorder="1" applyAlignment="1">
      <alignment horizontal="center"/>
    </xf>
    <xf numFmtId="0" fontId="12" fillId="3" borderId="0" xfId="0" applyNumberFormat="1" applyFont="1" applyFill="1" applyBorder="1" applyAlignment="1">
      <alignment horizontal="center"/>
    </xf>
    <xf numFmtId="0" fontId="12" fillId="2" borderId="0" xfId="0" applyNumberFormat="1" applyFont="1" applyFill="1" applyBorder="1" applyAlignment="1">
      <alignment horizontal="center"/>
    </xf>
    <xf numFmtId="1" fontId="3" fillId="0" borderId="0" xfId="0" applyNumberFormat="1" applyFont="1" applyAlignment="1">
      <alignment horizontal="center"/>
    </xf>
    <xf numFmtId="0" fontId="9" fillId="0" borderId="0" xfId="0" applyFont="1" applyFill="1" applyBorder="1" applyAlignment="1">
      <alignment horizontal="center"/>
    </xf>
    <xf numFmtId="0" fontId="1" fillId="0" borderId="9" xfId="0" applyFont="1" applyBorder="1"/>
    <xf numFmtId="0" fontId="6" fillId="0" borderId="7" xfId="0" applyFont="1" applyBorder="1" applyAlignment="1">
      <alignment horizontal="center"/>
    </xf>
    <xf numFmtId="0" fontId="6" fillId="0" borderId="3" xfId="0" applyFont="1" applyBorder="1" applyAlignment="1">
      <alignment horizontal="center"/>
    </xf>
    <xf numFmtId="0" fontId="0" fillId="0" borderId="7" xfId="0" applyBorder="1" applyAlignment="1">
      <alignment horizontal="center"/>
    </xf>
    <xf numFmtId="9" fontId="0" fillId="0" borderId="3" xfId="0" applyNumberFormat="1" applyBorder="1" applyAlignment="1">
      <alignment horizontal="center"/>
    </xf>
    <xf numFmtId="0" fontId="0" fillId="0" borderId="4" xfId="0" applyBorder="1" applyAlignment="1">
      <alignment horizontal="center"/>
    </xf>
    <xf numFmtId="9" fontId="0" fillId="0" borderId="5" xfId="0" applyNumberFormat="1" applyBorder="1" applyAlignment="1">
      <alignment horizontal="center"/>
    </xf>
    <xf numFmtId="0" fontId="1" fillId="0" borderId="1" xfId="0" applyFont="1" applyBorder="1" applyAlignment="1">
      <alignment horizontal="center"/>
    </xf>
    <xf numFmtId="9" fontId="0" fillId="0" borderId="8" xfId="0" applyNumberFormat="1" applyBorder="1" applyAlignment="1">
      <alignment horizontal="center"/>
    </xf>
    <xf numFmtId="0" fontId="0" fillId="0" borderId="5" xfId="0" applyBorder="1" applyAlignment="1">
      <alignment horizontal="center"/>
    </xf>
    <xf numFmtId="9" fontId="0" fillId="0" borderId="0" xfId="0" applyNumberFormat="1" applyAlignment="1">
      <alignment horizontal="center"/>
    </xf>
    <xf numFmtId="0" fontId="0" fillId="0" borderId="1" xfId="0" applyBorder="1"/>
    <xf numFmtId="0" fontId="0" fillId="0" borderId="2" xfId="0" applyBorder="1"/>
    <xf numFmtId="0" fontId="3" fillId="0" borderId="0" xfId="0" applyFont="1" applyBorder="1" applyAlignment="1">
      <alignment horizontal="center"/>
    </xf>
    <xf numFmtId="0" fontId="3" fillId="0" borderId="3" xfId="0" applyFont="1" applyBorder="1" applyAlignment="1">
      <alignment horizontal="center"/>
    </xf>
    <xf numFmtId="0" fontId="0" fillId="2" borderId="7" xfId="0" applyFill="1" applyBorder="1"/>
    <xf numFmtId="1" fontId="0" fillId="2" borderId="0" xfId="0" applyNumberFormat="1" applyFill="1" applyBorder="1" applyAlignment="1">
      <alignment horizontal="center"/>
    </xf>
    <xf numFmtId="164" fontId="0" fillId="2" borderId="0" xfId="0" applyNumberFormat="1" applyFill="1" applyBorder="1" applyAlignment="1">
      <alignment horizontal="center"/>
    </xf>
    <xf numFmtId="1" fontId="0" fillId="0" borderId="0" xfId="0" applyNumberFormat="1" applyBorder="1" applyAlignment="1">
      <alignment horizontal="center"/>
    </xf>
    <xf numFmtId="1" fontId="0" fillId="0" borderId="3" xfId="0" applyNumberFormat="1" applyBorder="1" applyAlignment="1">
      <alignment horizontal="center"/>
    </xf>
    <xf numFmtId="0" fontId="0" fillId="3" borderId="7" xfId="0" applyFill="1" applyBorder="1"/>
    <xf numFmtId="1" fontId="0" fillId="6" borderId="0" xfId="0" applyNumberFormat="1" applyFill="1" applyBorder="1" applyAlignment="1">
      <alignment horizontal="center"/>
    </xf>
    <xf numFmtId="1" fontId="0" fillId="3" borderId="0" xfId="0" applyNumberFormat="1" applyFill="1" applyBorder="1" applyAlignment="1">
      <alignment horizontal="center"/>
    </xf>
    <xf numFmtId="0" fontId="6" fillId="0" borderId="7" xfId="0" applyFont="1" applyBorder="1"/>
    <xf numFmtId="1" fontId="0" fillId="2" borderId="7" xfId="0" applyNumberFormat="1" applyFill="1" applyBorder="1" applyAlignment="1">
      <alignment horizontal="center"/>
    </xf>
    <xf numFmtId="1" fontId="0" fillId="6" borderId="7" xfId="0" applyNumberFormat="1" applyFill="1" applyBorder="1" applyAlignment="1">
      <alignment horizontal="center"/>
    </xf>
    <xf numFmtId="1" fontId="0" fillId="3" borderId="7" xfId="0" applyNumberFormat="1" applyFill="1" applyBorder="1" applyAlignment="1">
      <alignment horizontal="center"/>
    </xf>
    <xf numFmtId="0" fontId="6" fillId="0" borderId="1" xfId="0" applyFont="1" applyBorder="1"/>
    <xf numFmtId="1" fontId="3" fillId="0" borderId="0" xfId="0" applyNumberFormat="1" applyFont="1" applyBorder="1" applyAlignment="1">
      <alignment horizontal="center"/>
    </xf>
    <xf numFmtId="0" fontId="6" fillId="5" borderId="0" xfId="0" applyFont="1" applyFill="1"/>
    <xf numFmtId="1" fontId="0" fillId="5" borderId="0" xfId="0" applyNumberFormat="1" applyFill="1" applyBorder="1" applyAlignment="1">
      <alignment horizontal="center"/>
    </xf>
    <xf numFmtId="0" fontId="6" fillId="0" borderId="0" xfId="0" applyFont="1" applyBorder="1"/>
    <xf numFmtId="0" fontId="0" fillId="5" borderId="7" xfId="0" applyFill="1" applyBorder="1"/>
    <xf numFmtId="0" fontId="3" fillId="5" borderId="0" xfId="0" applyFont="1" applyFill="1" applyBorder="1" applyAlignment="1">
      <alignment horizontal="center"/>
    </xf>
    <xf numFmtId="0" fontId="0" fillId="5" borderId="0" xfId="0" applyFill="1" applyBorder="1"/>
    <xf numFmtId="9" fontId="0" fillId="5" borderId="0" xfId="0" applyNumberFormat="1" applyFill="1" applyBorder="1"/>
    <xf numFmtId="1" fontId="3" fillId="0" borderId="3" xfId="0" applyNumberFormat="1" applyFont="1" applyBorder="1" applyAlignment="1">
      <alignment horizontal="center"/>
    </xf>
    <xf numFmtId="0" fontId="6" fillId="5" borderId="0" xfId="0" applyFont="1" applyFill="1" applyBorder="1"/>
    <xf numFmtId="0" fontId="0" fillId="5" borderId="8" xfId="0" applyFill="1" applyBorder="1"/>
    <xf numFmtId="0" fontId="3" fillId="5" borderId="4" xfId="0" applyFont="1" applyFill="1" applyBorder="1" applyAlignment="1">
      <alignment horizontal="center"/>
    </xf>
    <xf numFmtId="0" fontId="0" fillId="5" borderId="4" xfId="0" applyFill="1" applyBorder="1"/>
    <xf numFmtId="1" fontId="0" fillId="5" borderId="7" xfId="0" applyNumberFormat="1" applyFill="1" applyBorder="1" applyAlignment="1">
      <alignment horizontal="center"/>
    </xf>
    <xf numFmtId="0" fontId="3" fillId="5" borderId="8" xfId="0" applyFont="1" applyFill="1" applyBorder="1" applyAlignment="1">
      <alignment horizontal="center"/>
    </xf>
    <xf numFmtId="0" fontId="6" fillId="0" borderId="0" xfId="0" applyFont="1" applyFill="1" applyBorder="1"/>
    <xf numFmtId="0" fontId="13" fillId="0" borderId="0" xfId="0" applyFont="1"/>
    <xf numFmtId="0" fontId="14" fillId="0" borderId="0" xfId="0" applyFont="1"/>
    <xf numFmtId="0" fontId="15" fillId="0" borderId="0" xfId="0" applyFont="1" applyFill="1" applyBorder="1"/>
    <xf numFmtId="0" fontId="1" fillId="6" borderId="9" xfId="0" applyFont="1" applyFill="1" applyBorder="1"/>
    <xf numFmtId="0" fontId="0" fillId="6" borderId="1" xfId="0" applyFill="1" applyBorder="1"/>
    <xf numFmtId="0" fontId="0" fillId="6" borderId="2" xfId="0" applyFill="1" applyBorder="1"/>
    <xf numFmtId="0" fontId="6" fillId="6" borderId="0" xfId="0" applyFont="1" applyFill="1" applyBorder="1"/>
    <xf numFmtId="0" fontId="6" fillId="6" borderId="4" xfId="0" applyFont="1" applyFill="1" applyBorder="1"/>
    <xf numFmtId="0" fontId="3" fillId="6" borderId="6" xfId="0" applyFont="1" applyFill="1" applyBorder="1" applyAlignment="1">
      <alignment horizontal="center"/>
    </xf>
    <xf numFmtId="0" fontId="3" fillId="6" borderId="16" xfId="0" applyFont="1" applyFill="1" applyBorder="1" applyAlignment="1">
      <alignment horizontal="center"/>
    </xf>
    <xf numFmtId="0" fontId="0" fillId="6" borderId="0" xfId="0" applyFill="1" applyBorder="1" applyAlignment="1">
      <alignment horizontal="center"/>
    </xf>
    <xf numFmtId="0" fontId="0" fillId="6" borderId="4" xfId="0" applyFill="1" applyBorder="1" applyAlignment="1">
      <alignment horizontal="center"/>
    </xf>
    <xf numFmtId="0" fontId="1" fillId="7" borderId="9" xfId="0" applyFont="1" applyFill="1" applyBorder="1"/>
    <xf numFmtId="0" fontId="0" fillId="7" borderId="1" xfId="0" applyFill="1" applyBorder="1"/>
    <xf numFmtId="0" fontId="0" fillId="7" borderId="2" xfId="0" applyFill="1" applyBorder="1"/>
    <xf numFmtId="0" fontId="6" fillId="7" borderId="0" xfId="0" applyFont="1" applyFill="1" applyBorder="1"/>
    <xf numFmtId="0" fontId="0" fillId="7" borderId="3" xfId="0" applyFill="1" applyBorder="1"/>
    <xf numFmtId="0" fontId="0" fillId="7" borderId="5" xfId="0" applyFill="1" applyBorder="1"/>
    <xf numFmtId="0" fontId="0" fillId="6" borderId="15" xfId="0" applyFill="1" applyBorder="1"/>
    <xf numFmtId="0" fontId="3" fillId="6" borderId="18" xfId="0" applyFont="1" applyFill="1" applyBorder="1" applyAlignment="1">
      <alignment horizontal="center"/>
    </xf>
    <xf numFmtId="0" fontId="0" fillId="6" borderId="10" xfId="0" applyFill="1" applyBorder="1" applyAlignment="1">
      <alignment horizontal="center"/>
    </xf>
    <xf numFmtId="3" fontId="0" fillId="6" borderId="3" xfId="0" applyNumberFormat="1" applyFill="1" applyBorder="1" applyAlignment="1">
      <alignment horizontal="center"/>
    </xf>
    <xf numFmtId="0" fontId="0" fillId="6" borderId="11" xfId="0" applyFill="1" applyBorder="1" applyAlignment="1">
      <alignment horizontal="center"/>
    </xf>
    <xf numFmtId="0" fontId="6" fillId="6" borderId="13" xfId="0" applyFont="1" applyFill="1" applyBorder="1" applyAlignment="1">
      <alignment horizontal="center"/>
    </xf>
    <xf numFmtId="0" fontId="0" fillId="6" borderId="3" xfId="0" applyFill="1" applyBorder="1" applyAlignment="1">
      <alignment horizontal="center"/>
    </xf>
    <xf numFmtId="0" fontId="0" fillId="6" borderId="12" xfId="0" applyFill="1" applyBorder="1" applyAlignment="1">
      <alignment horizontal="center"/>
    </xf>
    <xf numFmtId="0" fontId="6" fillId="6" borderId="14" xfId="0" applyFont="1" applyFill="1" applyBorder="1" applyAlignment="1">
      <alignment horizontal="center"/>
    </xf>
    <xf numFmtId="0" fontId="0" fillId="6" borderId="5" xfId="0" applyFill="1" applyBorder="1" applyAlignment="1">
      <alignment horizontal="center"/>
    </xf>
    <xf numFmtId="0" fontId="17" fillId="8" borderId="19" xfId="0" applyFont="1" applyFill="1" applyBorder="1"/>
    <xf numFmtId="0" fontId="18" fillId="8" borderId="20" xfId="0" applyFont="1" applyFill="1" applyBorder="1"/>
    <xf numFmtId="0" fontId="18" fillId="8" borderId="21" xfId="0" applyFont="1" applyFill="1" applyBorder="1"/>
    <xf numFmtId="0" fontId="1" fillId="9" borderId="9" xfId="0" applyFont="1" applyFill="1" applyBorder="1"/>
    <xf numFmtId="0" fontId="0" fillId="9" borderId="1" xfId="0" applyFill="1" applyBorder="1"/>
    <xf numFmtId="0" fontId="0" fillId="9" borderId="2" xfId="0" applyFill="1" applyBorder="1"/>
    <xf numFmtId="0" fontId="3" fillId="9" borderId="17" xfId="0" applyFont="1" applyFill="1" applyBorder="1" applyAlignment="1">
      <alignment horizontal="center"/>
    </xf>
    <xf numFmtId="0" fontId="0" fillId="9" borderId="6" xfId="0" applyFill="1" applyBorder="1" applyAlignment="1">
      <alignment horizontal="center"/>
    </xf>
    <xf numFmtId="0" fontId="3" fillId="9" borderId="6" xfId="0" applyFont="1" applyFill="1" applyBorder="1" applyAlignment="1">
      <alignment horizontal="center"/>
    </xf>
    <xf numFmtId="0" fontId="3" fillId="9" borderId="16" xfId="0" applyFont="1" applyFill="1" applyBorder="1" applyAlignment="1">
      <alignment horizontal="center"/>
    </xf>
    <xf numFmtId="0" fontId="6" fillId="9" borderId="7" xfId="0" applyFont="1" applyFill="1" applyBorder="1" applyAlignment="1">
      <alignment horizontal="center"/>
    </xf>
    <xf numFmtId="0" fontId="0" fillId="9" borderId="0" xfId="0" applyFill="1" applyBorder="1" applyAlignment="1">
      <alignment horizontal="center"/>
    </xf>
    <xf numFmtId="0" fontId="6" fillId="9" borderId="0" xfId="0" applyFont="1" applyFill="1" applyBorder="1" applyAlignment="1">
      <alignment horizontal="center"/>
    </xf>
    <xf numFmtId="0" fontId="6" fillId="9" borderId="3" xfId="0" applyFont="1" applyFill="1" applyBorder="1" applyAlignment="1">
      <alignment horizontal="center"/>
    </xf>
    <xf numFmtId="0" fontId="6" fillId="9" borderId="8" xfId="0" applyFont="1" applyFill="1" applyBorder="1" applyAlignment="1">
      <alignment horizontal="center"/>
    </xf>
    <xf numFmtId="0" fontId="0" fillId="9" borderId="4" xfId="0" applyFill="1" applyBorder="1" applyAlignment="1">
      <alignment horizontal="center"/>
    </xf>
    <xf numFmtId="0" fontId="6" fillId="9" borderId="4" xfId="0" applyFont="1" applyFill="1" applyBorder="1" applyAlignment="1">
      <alignment horizontal="center"/>
    </xf>
    <xf numFmtId="0" fontId="6" fillId="9" borderId="5" xfId="0" applyFont="1" applyFill="1" applyBorder="1" applyAlignment="1">
      <alignment horizontal="center"/>
    </xf>
    <xf numFmtId="0" fontId="0" fillId="7" borderId="7" xfId="0" applyFill="1" applyBorder="1" applyAlignment="1">
      <alignment horizontal="center"/>
    </xf>
    <xf numFmtId="0" fontId="0" fillId="7" borderId="8" xfId="0" applyFill="1" applyBorder="1" applyAlignment="1">
      <alignment horizontal="center"/>
    </xf>
    <xf numFmtId="0" fontId="6" fillId="7" borderId="3" xfId="0" applyFont="1" applyFill="1" applyBorder="1"/>
    <xf numFmtId="0" fontId="3" fillId="7" borderId="6" xfId="0" applyFont="1" applyFill="1" applyBorder="1" applyAlignment="1">
      <alignment horizontal="center"/>
    </xf>
    <xf numFmtId="0" fontId="3" fillId="7" borderId="17" xfId="0" applyFont="1" applyFill="1" applyBorder="1" applyAlignment="1">
      <alignment horizontal="center"/>
    </xf>
    <xf numFmtId="0" fontId="3" fillId="7" borderId="16" xfId="0" applyFont="1" applyFill="1" applyBorder="1" applyAlignment="1">
      <alignment horizontal="center"/>
    </xf>
    <xf numFmtId="0" fontId="3" fillId="6" borderId="17" xfId="0" applyFont="1" applyFill="1" applyBorder="1" applyAlignment="1">
      <alignment horizontal="center"/>
    </xf>
    <xf numFmtId="0" fontId="19" fillId="0" borderId="0" xfId="0" applyFont="1"/>
    <xf numFmtId="0" fontId="0" fillId="7" borderId="0" xfId="0" applyFill="1" applyBorder="1"/>
    <xf numFmtId="0" fontId="6" fillId="7" borderId="4" xfId="0" applyFont="1" applyFill="1" applyBorder="1"/>
    <xf numFmtId="0" fontId="0" fillId="7" borderId="4" xfId="0" applyFill="1" applyBorder="1"/>
    <xf numFmtId="0" fontId="1" fillId="0" borderId="7" xfId="0" applyFont="1" applyBorder="1" applyAlignment="1">
      <alignment horizontal="center"/>
    </xf>
    <xf numFmtId="0" fontId="1" fillId="0" borderId="0" xfId="0" applyFont="1" applyBorder="1" applyAlignment="1">
      <alignment horizontal="center"/>
    </xf>
    <xf numFmtId="0" fontId="1" fillId="0" borderId="3" xfId="0" applyFont="1" applyBorder="1" applyAlignment="1">
      <alignment horizontal="center"/>
    </xf>
    <xf numFmtId="0" fontId="1" fillId="0" borderId="9" xfId="0" applyFont="1" applyBorder="1" applyAlignment="1">
      <alignment horizontal="center"/>
    </xf>
    <xf numFmtId="0" fontId="1" fillId="0" borderId="1" xfId="0" applyFont="1" applyBorder="1" applyAlignment="1">
      <alignment horizontal="center"/>
    </xf>
    <xf numFmtId="0" fontId="1" fillId="0" borderId="2" xfId="0" applyFont="1" applyBorder="1" applyAlignment="1">
      <alignment horizontal="center"/>
    </xf>
  </cellXfs>
  <cellStyles count="1">
    <cellStyle name="Normal" xfId="0" builtinId="0"/>
  </cellStyles>
  <dxfs count="0"/>
  <tableStyles count="0" defaultTableStyle="TableStyleMedium2" defaultPivotStyle="PivotStyleLight16"/>
  <colors>
    <mruColors>
      <color rgb="FFFFCDDB"/>
      <color rgb="FFCCFFFF"/>
      <color rgb="FF99CCFF"/>
      <color rgb="FFCCFFCC"/>
      <color rgb="FF82B6E6"/>
      <color rgb="FFFFFFCC"/>
      <color rgb="FFD9D9FF"/>
      <color rgb="FF1C5990"/>
      <color rgb="FF174977"/>
      <color rgb="FFA8CD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35.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36.xml"/></Relationships>
</file>

<file path=xl/charts/_rels/chart27.xml.rels><?xml version="1.0" encoding="UTF-8" standalone="yes"?>
<Relationships xmlns="http://schemas.openxmlformats.org/package/2006/relationships"><Relationship Id="rId1" Type="http://schemas.openxmlformats.org/officeDocument/2006/relationships/chartUserShapes" Target="../drawings/drawing37.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39.xml"/></Relationships>
</file>

<file path=xl/charts/_rels/chart29.xml.rels><?xml version="1.0" encoding="UTF-8" standalone="yes"?>
<Relationships xmlns="http://schemas.openxmlformats.org/package/2006/relationships"><Relationship Id="rId1" Type="http://schemas.openxmlformats.org/officeDocument/2006/relationships/chartUserShapes" Target="../drawings/drawing41.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0.xml.rels><?xml version="1.0" encoding="UTF-8" standalone="yes"?>
<Relationships xmlns="http://schemas.openxmlformats.org/package/2006/relationships"><Relationship Id="rId1" Type="http://schemas.openxmlformats.org/officeDocument/2006/relationships/chartUserShapes" Target="../drawings/drawing43.xml"/></Relationships>
</file>

<file path=xl/charts/_rels/chart31.xml.rels><?xml version="1.0" encoding="UTF-8" standalone="yes"?>
<Relationships xmlns="http://schemas.openxmlformats.org/package/2006/relationships"><Relationship Id="rId1" Type="http://schemas.openxmlformats.org/officeDocument/2006/relationships/chartUserShapes" Target="../drawings/drawing45.xml"/></Relationships>
</file>

<file path=xl/charts/_rels/chart32.xml.rels><?xml version="1.0" encoding="UTF-8" standalone="yes"?>
<Relationships xmlns="http://schemas.openxmlformats.org/package/2006/relationships"><Relationship Id="rId1" Type="http://schemas.openxmlformats.org/officeDocument/2006/relationships/chartUserShapes" Target="../drawings/drawing46.xml"/></Relationships>
</file>

<file path=xl/charts/_rels/chart33.xml.rels><?xml version="1.0" encoding="UTF-8" standalone="yes"?>
<Relationships xmlns="http://schemas.openxmlformats.org/package/2006/relationships"><Relationship Id="rId1" Type="http://schemas.openxmlformats.org/officeDocument/2006/relationships/chartUserShapes" Target="../drawings/drawing47.xml"/></Relationships>
</file>

<file path=xl/charts/_rels/chart34.xml.rels><?xml version="1.0" encoding="UTF-8" standalone="yes"?>
<Relationships xmlns="http://schemas.openxmlformats.org/package/2006/relationships"><Relationship Id="rId1" Type="http://schemas.openxmlformats.org/officeDocument/2006/relationships/chartUserShapes" Target="../drawings/drawing48.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a:t>Mission</a:t>
            </a:r>
          </a:p>
        </c:rich>
      </c:tx>
      <c:overlay val="0"/>
    </c:title>
    <c:autoTitleDeleted val="0"/>
    <c:plotArea>
      <c:layout>
        <c:manualLayout>
          <c:layoutTarget val="inner"/>
          <c:xMode val="edge"/>
          <c:yMode val="edge"/>
          <c:x val="5.1734828600970305E-2"/>
          <c:y val="0.24487238552753518"/>
          <c:w val="0.53164145390917605"/>
          <c:h val="0.56666664494523755"/>
        </c:manualLayout>
      </c:layout>
      <c:bubbleChart>
        <c:varyColors val="0"/>
        <c:ser>
          <c:idx val="0"/>
          <c:order val="0"/>
          <c:tx>
            <c:strRef>
              <c:f>user1!$C$11</c:f>
              <c:strCache>
                <c:ptCount val="1"/>
              </c:strCache>
            </c:strRef>
          </c:tx>
          <c:invertIfNegative val="0"/>
          <c:xVal>
            <c:numRef>
              <c:f>user1!$H$11</c:f>
              <c:numCache>
                <c:formatCode>General</c:formatCode>
                <c:ptCount val="1"/>
                <c:pt idx="0">
                  <c:v>3</c:v>
                </c:pt>
              </c:numCache>
            </c:numRef>
          </c:xVal>
          <c:yVal>
            <c:numLit>
              <c:formatCode>General</c:formatCode>
              <c:ptCount val="1"/>
              <c:pt idx="0">
                <c:v>0</c:v>
              </c:pt>
            </c:numLit>
          </c:yVal>
          <c:bubbleSize>
            <c:numRef>
              <c:f>user1!$F$11</c:f>
              <c:numCache>
                <c:formatCode>General</c:formatCode>
                <c:ptCount val="1"/>
                <c:pt idx="0">
                  <c:v>8</c:v>
                </c:pt>
              </c:numCache>
            </c:numRef>
          </c:bubbleSize>
          <c:bubble3D val="0"/>
          <c:extLst>
            <c:ext xmlns:c16="http://schemas.microsoft.com/office/drawing/2014/chart" uri="{C3380CC4-5D6E-409C-BE32-E72D297353CC}">
              <c16:uniqueId val="{00000000-26DB-4787-84D0-F9EF102B438F}"/>
            </c:ext>
          </c:extLst>
        </c:ser>
        <c:ser>
          <c:idx val="1"/>
          <c:order val="1"/>
          <c:tx>
            <c:strRef>
              <c:f>user1!$C$14</c:f>
              <c:strCache>
                <c:ptCount val="1"/>
              </c:strCache>
            </c:strRef>
          </c:tx>
          <c:spPr>
            <a:ln w="25400">
              <a:noFill/>
            </a:ln>
          </c:spPr>
          <c:invertIfNegative val="0"/>
          <c:xVal>
            <c:numRef>
              <c:f>user1!$H$14</c:f>
              <c:numCache>
                <c:formatCode>General</c:formatCode>
                <c:ptCount val="1"/>
                <c:pt idx="0">
                  <c:v>-2</c:v>
                </c:pt>
              </c:numCache>
            </c:numRef>
          </c:xVal>
          <c:yVal>
            <c:numLit>
              <c:formatCode>General</c:formatCode>
              <c:ptCount val="1"/>
              <c:pt idx="0">
                <c:v>0</c:v>
              </c:pt>
            </c:numLit>
          </c:yVal>
          <c:bubbleSize>
            <c:numRef>
              <c:f>user1!$F$14</c:f>
              <c:numCache>
                <c:formatCode>General</c:formatCode>
                <c:ptCount val="1"/>
                <c:pt idx="0">
                  <c:v>7</c:v>
                </c:pt>
              </c:numCache>
            </c:numRef>
          </c:bubbleSize>
          <c:bubble3D val="0"/>
          <c:extLst>
            <c:ext xmlns:c16="http://schemas.microsoft.com/office/drawing/2014/chart" uri="{C3380CC4-5D6E-409C-BE32-E72D297353CC}">
              <c16:uniqueId val="{00000001-26DB-4787-84D0-F9EF102B438F}"/>
            </c:ext>
          </c:extLst>
        </c:ser>
        <c:ser>
          <c:idx val="2"/>
          <c:order val="2"/>
          <c:tx>
            <c:strRef>
              <c:f>user1!$C$17</c:f>
              <c:strCache>
                <c:ptCount val="1"/>
              </c:strCache>
            </c:strRef>
          </c:tx>
          <c:spPr>
            <a:ln w="25400">
              <a:noFill/>
            </a:ln>
          </c:spPr>
          <c:invertIfNegative val="0"/>
          <c:xVal>
            <c:numRef>
              <c:f>user1!$H$17</c:f>
              <c:numCache>
                <c:formatCode>General</c:formatCode>
                <c:ptCount val="1"/>
                <c:pt idx="0">
                  <c:v>1</c:v>
                </c:pt>
              </c:numCache>
            </c:numRef>
          </c:xVal>
          <c:yVal>
            <c:numLit>
              <c:formatCode>General</c:formatCode>
              <c:ptCount val="1"/>
              <c:pt idx="0">
                <c:v>0</c:v>
              </c:pt>
            </c:numLit>
          </c:yVal>
          <c:bubbleSize>
            <c:numRef>
              <c:f>user1!$F$17</c:f>
              <c:numCache>
                <c:formatCode>General</c:formatCode>
                <c:ptCount val="1"/>
                <c:pt idx="0">
                  <c:v>9</c:v>
                </c:pt>
              </c:numCache>
            </c:numRef>
          </c:bubbleSize>
          <c:bubble3D val="0"/>
          <c:extLst>
            <c:ext xmlns:c16="http://schemas.microsoft.com/office/drawing/2014/chart" uri="{C3380CC4-5D6E-409C-BE32-E72D297353CC}">
              <c16:uniqueId val="{00000002-26DB-4787-84D0-F9EF102B438F}"/>
            </c:ext>
          </c:extLst>
        </c:ser>
        <c:ser>
          <c:idx val="3"/>
          <c:order val="3"/>
          <c:tx>
            <c:strRef>
              <c:f>user1!$C$20</c:f>
              <c:strCache>
                <c:ptCount val="1"/>
              </c:strCache>
            </c:strRef>
          </c:tx>
          <c:spPr>
            <a:ln w="25400">
              <a:noFill/>
            </a:ln>
          </c:spPr>
          <c:invertIfNegative val="0"/>
          <c:xVal>
            <c:numRef>
              <c:f>user1!$H$20</c:f>
              <c:numCache>
                <c:formatCode>General</c:formatCode>
                <c:ptCount val="1"/>
                <c:pt idx="0">
                  <c:v>4</c:v>
                </c:pt>
              </c:numCache>
            </c:numRef>
          </c:xVal>
          <c:yVal>
            <c:numLit>
              <c:formatCode>General</c:formatCode>
              <c:ptCount val="1"/>
              <c:pt idx="0">
                <c:v>0</c:v>
              </c:pt>
            </c:numLit>
          </c:yVal>
          <c:bubbleSize>
            <c:numRef>
              <c:f>user1!$F$20</c:f>
              <c:numCache>
                <c:formatCode>General</c:formatCode>
                <c:ptCount val="1"/>
                <c:pt idx="0">
                  <c:v>4</c:v>
                </c:pt>
              </c:numCache>
            </c:numRef>
          </c:bubbleSize>
          <c:bubble3D val="0"/>
          <c:extLst>
            <c:ext xmlns:c16="http://schemas.microsoft.com/office/drawing/2014/chart" uri="{C3380CC4-5D6E-409C-BE32-E72D297353CC}">
              <c16:uniqueId val="{00000003-26DB-4787-84D0-F9EF102B438F}"/>
            </c:ext>
          </c:extLst>
        </c:ser>
        <c:ser>
          <c:idx val="4"/>
          <c:order val="4"/>
          <c:tx>
            <c:strRef>
              <c:f>user1!$C$23</c:f>
              <c:strCache>
                <c:ptCount val="1"/>
              </c:strCache>
            </c:strRef>
          </c:tx>
          <c:spPr>
            <a:ln w="25400">
              <a:noFill/>
            </a:ln>
          </c:spPr>
          <c:invertIfNegative val="0"/>
          <c:xVal>
            <c:numRef>
              <c:f>user1!$H$23</c:f>
              <c:numCache>
                <c:formatCode>General</c:formatCode>
                <c:ptCount val="1"/>
                <c:pt idx="0">
                  <c:v>5</c:v>
                </c:pt>
              </c:numCache>
            </c:numRef>
          </c:xVal>
          <c:yVal>
            <c:numLit>
              <c:formatCode>General</c:formatCode>
              <c:ptCount val="1"/>
              <c:pt idx="0">
                <c:v>0</c:v>
              </c:pt>
            </c:numLit>
          </c:yVal>
          <c:bubbleSize>
            <c:numRef>
              <c:f>user1!$F$23</c:f>
              <c:numCache>
                <c:formatCode>General</c:formatCode>
                <c:ptCount val="1"/>
                <c:pt idx="0">
                  <c:v>5</c:v>
                </c:pt>
              </c:numCache>
            </c:numRef>
          </c:bubbleSize>
          <c:bubble3D val="0"/>
          <c:extLst>
            <c:ext xmlns:c16="http://schemas.microsoft.com/office/drawing/2014/chart" uri="{C3380CC4-5D6E-409C-BE32-E72D297353CC}">
              <c16:uniqueId val="{00000004-26DB-4787-84D0-F9EF102B438F}"/>
            </c:ext>
          </c:extLst>
        </c:ser>
        <c:ser>
          <c:idx val="5"/>
          <c:order val="5"/>
          <c:tx>
            <c:strRef>
              <c:f>user1!$C$26</c:f>
              <c:strCache>
                <c:ptCount val="1"/>
              </c:strCache>
            </c:strRef>
          </c:tx>
          <c:spPr>
            <a:ln w="25400">
              <a:noFill/>
            </a:ln>
          </c:spPr>
          <c:invertIfNegative val="0"/>
          <c:xVal>
            <c:numRef>
              <c:f>user1!$H$26</c:f>
              <c:numCache>
                <c:formatCode>General</c:formatCode>
                <c:ptCount val="1"/>
                <c:pt idx="0">
                  <c:v>3</c:v>
                </c:pt>
              </c:numCache>
            </c:numRef>
          </c:xVal>
          <c:yVal>
            <c:numLit>
              <c:formatCode>General</c:formatCode>
              <c:ptCount val="1"/>
              <c:pt idx="0">
                <c:v>0</c:v>
              </c:pt>
            </c:numLit>
          </c:yVal>
          <c:bubbleSize>
            <c:numRef>
              <c:f>user1!$F$26</c:f>
              <c:numCache>
                <c:formatCode>General</c:formatCode>
                <c:ptCount val="1"/>
                <c:pt idx="0">
                  <c:v>4</c:v>
                </c:pt>
              </c:numCache>
            </c:numRef>
          </c:bubbleSize>
          <c:bubble3D val="0"/>
          <c:extLst>
            <c:ext xmlns:c16="http://schemas.microsoft.com/office/drawing/2014/chart" uri="{C3380CC4-5D6E-409C-BE32-E72D297353CC}">
              <c16:uniqueId val="{00000005-26DB-4787-84D0-F9EF102B438F}"/>
            </c:ext>
          </c:extLst>
        </c:ser>
        <c:ser>
          <c:idx val="6"/>
          <c:order val="6"/>
          <c:tx>
            <c:strRef>
              <c:f>user1!$C$29</c:f>
              <c:strCache>
                <c:ptCount val="1"/>
              </c:strCache>
            </c:strRef>
          </c:tx>
          <c:spPr>
            <a:ln w="25400">
              <a:noFill/>
            </a:ln>
          </c:spPr>
          <c:invertIfNegative val="0"/>
          <c:xVal>
            <c:numRef>
              <c:f>user1!$H$29</c:f>
              <c:numCache>
                <c:formatCode>General</c:formatCode>
                <c:ptCount val="1"/>
                <c:pt idx="0">
                  <c:v>-4</c:v>
                </c:pt>
              </c:numCache>
            </c:numRef>
          </c:xVal>
          <c:yVal>
            <c:numLit>
              <c:formatCode>General</c:formatCode>
              <c:ptCount val="1"/>
              <c:pt idx="0">
                <c:v>0</c:v>
              </c:pt>
            </c:numLit>
          </c:yVal>
          <c:bubbleSize>
            <c:numRef>
              <c:f>user1!$F$29</c:f>
              <c:numCache>
                <c:formatCode>General</c:formatCode>
                <c:ptCount val="1"/>
                <c:pt idx="0">
                  <c:v>8</c:v>
                </c:pt>
              </c:numCache>
            </c:numRef>
          </c:bubbleSize>
          <c:bubble3D val="0"/>
          <c:extLst>
            <c:ext xmlns:c16="http://schemas.microsoft.com/office/drawing/2014/chart" uri="{C3380CC4-5D6E-409C-BE32-E72D297353CC}">
              <c16:uniqueId val="{00000006-26DB-4787-84D0-F9EF102B438F}"/>
            </c:ext>
          </c:extLst>
        </c:ser>
        <c:ser>
          <c:idx val="7"/>
          <c:order val="7"/>
          <c:tx>
            <c:strRef>
              <c:f>user1!$C$32</c:f>
              <c:strCache>
                <c:ptCount val="1"/>
              </c:strCache>
            </c:strRef>
          </c:tx>
          <c:spPr>
            <a:ln w="25400">
              <a:noFill/>
            </a:ln>
          </c:spPr>
          <c:invertIfNegative val="0"/>
          <c:xVal>
            <c:numRef>
              <c:f>user1!$H$32</c:f>
              <c:numCache>
                <c:formatCode>General</c:formatCode>
                <c:ptCount val="1"/>
                <c:pt idx="0">
                  <c:v>0</c:v>
                </c:pt>
              </c:numCache>
            </c:numRef>
          </c:xVal>
          <c:yVal>
            <c:numLit>
              <c:formatCode>General</c:formatCode>
              <c:ptCount val="1"/>
              <c:pt idx="0">
                <c:v>0</c:v>
              </c:pt>
            </c:numLit>
          </c:yVal>
          <c:bubbleSize>
            <c:numRef>
              <c:f>user1!$F$32</c:f>
              <c:numCache>
                <c:formatCode>General</c:formatCode>
                <c:ptCount val="1"/>
                <c:pt idx="0">
                  <c:v>2</c:v>
                </c:pt>
              </c:numCache>
            </c:numRef>
          </c:bubbleSize>
          <c:bubble3D val="0"/>
          <c:extLst>
            <c:ext xmlns:c16="http://schemas.microsoft.com/office/drawing/2014/chart" uri="{C3380CC4-5D6E-409C-BE32-E72D297353CC}">
              <c16:uniqueId val="{00000007-26DB-4787-84D0-F9EF102B438F}"/>
            </c:ext>
          </c:extLst>
        </c:ser>
        <c:ser>
          <c:idx val="8"/>
          <c:order val="8"/>
          <c:tx>
            <c:strRef>
              <c:f>user1!$C$35</c:f>
              <c:strCache>
                <c:ptCount val="1"/>
              </c:strCache>
            </c:strRef>
          </c:tx>
          <c:spPr>
            <a:ln w="25400">
              <a:noFill/>
            </a:ln>
          </c:spPr>
          <c:invertIfNegative val="0"/>
          <c:xVal>
            <c:numRef>
              <c:f>user1!$H$35</c:f>
              <c:numCache>
                <c:formatCode>General</c:formatCode>
                <c:ptCount val="1"/>
                <c:pt idx="0">
                  <c:v>0</c:v>
                </c:pt>
              </c:numCache>
            </c:numRef>
          </c:xVal>
          <c:yVal>
            <c:numLit>
              <c:formatCode>General</c:formatCode>
              <c:ptCount val="1"/>
              <c:pt idx="0">
                <c:v>0</c:v>
              </c:pt>
            </c:numLit>
          </c:yVal>
          <c:bubbleSize>
            <c:numRef>
              <c:f>user1!$F$35</c:f>
              <c:numCache>
                <c:formatCode>General</c:formatCode>
                <c:ptCount val="1"/>
                <c:pt idx="0">
                  <c:v>3</c:v>
                </c:pt>
              </c:numCache>
            </c:numRef>
          </c:bubbleSize>
          <c:bubble3D val="0"/>
          <c:extLst>
            <c:ext xmlns:c16="http://schemas.microsoft.com/office/drawing/2014/chart" uri="{C3380CC4-5D6E-409C-BE32-E72D297353CC}">
              <c16:uniqueId val="{00000008-26DB-4787-84D0-F9EF102B438F}"/>
            </c:ext>
          </c:extLst>
        </c:ser>
        <c:ser>
          <c:idx val="9"/>
          <c:order val="9"/>
          <c:tx>
            <c:strRef>
              <c:f>user1!$C$38</c:f>
              <c:strCache>
                <c:ptCount val="1"/>
              </c:strCache>
            </c:strRef>
          </c:tx>
          <c:spPr>
            <a:ln w="25400">
              <a:noFill/>
            </a:ln>
          </c:spPr>
          <c:invertIfNegative val="0"/>
          <c:xVal>
            <c:numRef>
              <c:f>user1!$H$38</c:f>
              <c:numCache>
                <c:formatCode>General</c:formatCode>
                <c:ptCount val="1"/>
                <c:pt idx="0">
                  <c:v>0</c:v>
                </c:pt>
              </c:numCache>
            </c:numRef>
          </c:xVal>
          <c:yVal>
            <c:numLit>
              <c:formatCode>General</c:formatCode>
              <c:ptCount val="1"/>
              <c:pt idx="0">
                <c:v>0</c:v>
              </c:pt>
            </c:numLit>
          </c:yVal>
          <c:bubbleSize>
            <c:numRef>
              <c:f>user1!$F$38</c:f>
              <c:numCache>
                <c:formatCode>General</c:formatCode>
                <c:ptCount val="1"/>
                <c:pt idx="0">
                  <c:v>2</c:v>
                </c:pt>
              </c:numCache>
            </c:numRef>
          </c:bubbleSize>
          <c:bubble3D val="0"/>
          <c:extLst>
            <c:ext xmlns:c16="http://schemas.microsoft.com/office/drawing/2014/chart" uri="{C3380CC4-5D6E-409C-BE32-E72D297353CC}">
              <c16:uniqueId val="{00000009-26DB-4787-84D0-F9EF102B438F}"/>
            </c:ext>
          </c:extLst>
        </c:ser>
        <c:dLbls>
          <c:showLegendKey val="0"/>
          <c:showVal val="0"/>
          <c:showCatName val="0"/>
          <c:showSerName val="0"/>
          <c:showPercent val="0"/>
          <c:showBubbleSize val="0"/>
        </c:dLbls>
        <c:bubbleScale val="300"/>
        <c:showNegBubbles val="0"/>
        <c:axId val="309909696"/>
        <c:axId val="309910272"/>
      </c:bubbleChart>
      <c:valAx>
        <c:axId val="309909696"/>
        <c:scaling>
          <c:orientation val="minMax"/>
          <c:max val="5"/>
          <c:min val="-5"/>
        </c:scaling>
        <c:delete val="0"/>
        <c:axPos val="b"/>
        <c:title>
          <c:tx>
            <c:rich>
              <a:bodyPr/>
              <a:lstStyle/>
              <a:p>
                <a:pPr>
                  <a:defRPr/>
                </a:pPr>
                <a:r>
                  <a:rPr lang="en-CA"/>
                  <a:t>mission contribution</a:t>
                </a:r>
              </a:p>
            </c:rich>
          </c:tx>
          <c:layout>
            <c:manualLayout>
              <c:xMode val="edge"/>
              <c:yMode val="edge"/>
              <c:x val="0.25550449375646322"/>
              <c:y val="0.82280723818783441"/>
            </c:manualLayout>
          </c:layout>
          <c:overlay val="0"/>
        </c:title>
        <c:numFmt formatCode="General" sourceLinked="1"/>
        <c:majorTickMark val="out"/>
        <c:minorTickMark val="none"/>
        <c:tickLblPos val="nextTo"/>
        <c:crossAx val="309910272"/>
        <c:crosses val="autoZero"/>
        <c:crossBetween val="midCat"/>
        <c:majorUnit val="1"/>
        <c:minorUnit val="1"/>
      </c:valAx>
      <c:valAx>
        <c:axId val="309910272"/>
        <c:scaling>
          <c:orientation val="minMax"/>
          <c:max val="1"/>
          <c:min val="-1"/>
        </c:scaling>
        <c:delete val="0"/>
        <c:axPos val="l"/>
        <c:majorGridlines>
          <c:spPr>
            <a:ln>
              <a:noFill/>
            </a:ln>
          </c:spPr>
        </c:majorGridlines>
        <c:numFmt formatCode="General" sourceLinked="1"/>
        <c:majorTickMark val="none"/>
        <c:minorTickMark val="none"/>
        <c:tickLblPos val="none"/>
        <c:crossAx val="309909696"/>
        <c:crosses val="autoZero"/>
        <c:crossBetween val="midCat"/>
        <c:majorUnit val="1"/>
        <c:minorUnit val="1"/>
      </c:valAx>
      <c:spPr>
        <a:ln w="3175">
          <a:solidFill>
            <a:srgbClr val="000000"/>
          </a:solidFill>
        </a:ln>
      </c:spPr>
    </c:plotArea>
    <c:legend>
      <c:legendPos val="r"/>
      <c:layout>
        <c:manualLayout>
          <c:xMode val="edge"/>
          <c:yMode val="edge"/>
          <c:x val="0.60378000477213101"/>
          <c:y val="0.20311641664217611"/>
          <c:w val="0.38479885468861802"/>
          <c:h val="0.625500868965706"/>
        </c:manualLayout>
      </c:layout>
      <c:overlay val="0"/>
    </c:legend>
    <c:plotVisOnly val="1"/>
    <c:dispBlanksAs val="gap"/>
    <c:showDLblsOverMax val="0"/>
  </c:chart>
  <c:printSettings>
    <c:headerFooter/>
    <c:pageMargins b="0.75000000000000244" l="0.7000000000000014" r="0.7000000000000014" t="0.75000000000000244" header="0.30000000000000021" footer="0.30000000000000021"/>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a:t>Mission</a:t>
            </a:r>
          </a:p>
        </c:rich>
      </c:tx>
      <c:overlay val="0"/>
    </c:title>
    <c:autoTitleDeleted val="0"/>
    <c:plotArea>
      <c:layout>
        <c:manualLayout>
          <c:layoutTarget val="inner"/>
          <c:xMode val="edge"/>
          <c:yMode val="edge"/>
          <c:x val="5.1734828600970305E-2"/>
          <c:y val="0.24487238552753518"/>
          <c:w val="0.53164145390917605"/>
          <c:h val="0.56666664494523755"/>
        </c:manualLayout>
      </c:layout>
      <c:bubbleChart>
        <c:varyColors val="0"/>
        <c:ser>
          <c:idx val="0"/>
          <c:order val="0"/>
          <c:tx>
            <c:strRef>
              <c:f>user4!$C$11</c:f>
              <c:strCache>
                <c:ptCount val="1"/>
              </c:strCache>
            </c:strRef>
          </c:tx>
          <c:invertIfNegative val="0"/>
          <c:xVal>
            <c:numRef>
              <c:f>user4!$H$11</c:f>
              <c:numCache>
                <c:formatCode>General</c:formatCode>
                <c:ptCount val="1"/>
              </c:numCache>
            </c:numRef>
          </c:xVal>
          <c:yVal>
            <c:numLit>
              <c:formatCode>General</c:formatCode>
              <c:ptCount val="1"/>
              <c:pt idx="0">
                <c:v>0</c:v>
              </c:pt>
            </c:numLit>
          </c:yVal>
          <c:bubbleSize>
            <c:numRef>
              <c:f>user4!$F$11</c:f>
              <c:numCache>
                <c:formatCode>General</c:formatCode>
                <c:ptCount val="1"/>
              </c:numCache>
            </c:numRef>
          </c:bubbleSize>
          <c:bubble3D val="0"/>
          <c:extLst>
            <c:ext xmlns:c16="http://schemas.microsoft.com/office/drawing/2014/chart" uri="{C3380CC4-5D6E-409C-BE32-E72D297353CC}">
              <c16:uniqueId val="{00000000-87CB-4C44-9AE1-C038B861497A}"/>
            </c:ext>
          </c:extLst>
        </c:ser>
        <c:ser>
          <c:idx val="1"/>
          <c:order val="1"/>
          <c:tx>
            <c:strRef>
              <c:f>user4!$C$14</c:f>
              <c:strCache>
                <c:ptCount val="1"/>
              </c:strCache>
            </c:strRef>
          </c:tx>
          <c:spPr>
            <a:ln w="25400">
              <a:noFill/>
            </a:ln>
          </c:spPr>
          <c:invertIfNegative val="0"/>
          <c:xVal>
            <c:numRef>
              <c:f>user4!$H$14</c:f>
              <c:numCache>
                <c:formatCode>General</c:formatCode>
                <c:ptCount val="1"/>
              </c:numCache>
            </c:numRef>
          </c:xVal>
          <c:yVal>
            <c:numLit>
              <c:formatCode>General</c:formatCode>
              <c:ptCount val="1"/>
              <c:pt idx="0">
                <c:v>0</c:v>
              </c:pt>
            </c:numLit>
          </c:yVal>
          <c:bubbleSize>
            <c:numRef>
              <c:f>user4!$F$14</c:f>
              <c:numCache>
                <c:formatCode>General</c:formatCode>
                <c:ptCount val="1"/>
              </c:numCache>
            </c:numRef>
          </c:bubbleSize>
          <c:bubble3D val="0"/>
          <c:extLst>
            <c:ext xmlns:c16="http://schemas.microsoft.com/office/drawing/2014/chart" uri="{C3380CC4-5D6E-409C-BE32-E72D297353CC}">
              <c16:uniqueId val="{00000001-87CB-4C44-9AE1-C038B861497A}"/>
            </c:ext>
          </c:extLst>
        </c:ser>
        <c:ser>
          <c:idx val="2"/>
          <c:order val="2"/>
          <c:tx>
            <c:strRef>
              <c:f>user4!$C$17</c:f>
              <c:strCache>
                <c:ptCount val="1"/>
              </c:strCache>
            </c:strRef>
          </c:tx>
          <c:spPr>
            <a:ln w="25400">
              <a:noFill/>
            </a:ln>
          </c:spPr>
          <c:invertIfNegative val="0"/>
          <c:xVal>
            <c:numRef>
              <c:f>user4!$H$17</c:f>
              <c:numCache>
                <c:formatCode>General</c:formatCode>
                <c:ptCount val="1"/>
              </c:numCache>
            </c:numRef>
          </c:xVal>
          <c:yVal>
            <c:numLit>
              <c:formatCode>General</c:formatCode>
              <c:ptCount val="1"/>
              <c:pt idx="0">
                <c:v>0</c:v>
              </c:pt>
            </c:numLit>
          </c:yVal>
          <c:bubbleSize>
            <c:numRef>
              <c:f>user4!$F$17</c:f>
              <c:numCache>
                <c:formatCode>General</c:formatCode>
                <c:ptCount val="1"/>
              </c:numCache>
            </c:numRef>
          </c:bubbleSize>
          <c:bubble3D val="0"/>
          <c:extLst>
            <c:ext xmlns:c16="http://schemas.microsoft.com/office/drawing/2014/chart" uri="{C3380CC4-5D6E-409C-BE32-E72D297353CC}">
              <c16:uniqueId val="{00000002-87CB-4C44-9AE1-C038B861497A}"/>
            </c:ext>
          </c:extLst>
        </c:ser>
        <c:ser>
          <c:idx val="3"/>
          <c:order val="3"/>
          <c:tx>
            <c:strRef>
              <c:f>user4!$C$20</c:f>
              <c:strCache>
                <c:ptCount val="1"/>
              </c:strCache>
            </c:strRef>
          </c:tx>
          <c:spPr>
            <a:ln w="25400">
              <a:noFill/>
            </a:ln>
          </c:spPr>
          <c:invertIfNegative val="0"/>
          <c:xVal>
            <c:numRef>
              <c:f>user4!$H$20</c:f>
              <c:numCache>
                <c:formatCode>General</c:formatCode>
                <c:ptCount val="1"/>
              </c:numCache>
            </c:numRef>
          </c:xVal>
          <c:yVal>
            <c:numLit>
              <c:formatCode>General</c:formatCode>
              <c:ptCount val="1"/>
              <c:pt idx="0">
                <c:v>0</c:v>
              </c:pt>
            </c:numLit>
          </c:yVal>
          <c:bubbleSize>
            <c:numRef>
              <c:f>user4!$F$20</c:f>
              <c:numCache>
                <c:formatCode>General</c:formatCode>
                <c:ptCount val="1"/>
              </c:numCache>
            </c:numRef>
          </c:bubbleSize>
          <c:bubble3D val="0"/>
          <c:extLst>
            <c:ext xmlns:c16="http://schemas.microsoft.com/office/drawing/2014/chart" uri="{C3380CC4-5D6E-409C-BE32-E72D297353CC}">
              <c16:uniqueId val="{00000003-87CB-4C44-9AE1-C038B861497A}"/>
            </c:ext>
          </c:extLst>
        </c:ser>
        <c:ser>
          <c:idx val="4"/>
          <c:order val="4"/>
          <c:tx>
            <c:strRef>
              <c:f>user4!$C$23</c:f>
              <c:strCache>
                <c:ptCount val="1"/>
              </c:strCache>
            </c:strRef>
          </c:tx>
          <c:spPr>
            <a:ln w="25400">
              <a:noFill/>
            </a:ln>
          </c:spPr>
          <c:invertIfNegative val="0"/>
          <c:xVal>
            <c:numRef>
              <c:f>user4!$H$23</c:f>
              <c:numCache>
                <c:formatCode>General</c:formatCode>
                <c:ptCount val="1"/>
              </c:numCache>
            </c:numRef>
          </c:xVal>
          <c:yVal>
            <c:numLit>
              <c:formatCode>General</c:formatCode>
              <c:ptCount val="1"/>
              <c:pt idx="0">
                <c:v>0</c:v>
              </c:pt>
            </c:numLit>
          </c:yVal>
          <c:bubbleSize>
            <c:numRef>
              <c:f>user4!$F$23</c:f>
              <c:numCache>
                <c:formatCode>General</c:formatCode>
                <c:ptCount val="1"/>
              </c:numCache>
            </c:numRef>
          </c:bubbleSize>
          <c:bubble3D val="0"/>
          <c:extLst>
            <c:ext xmlns:c16="http://schemas.microsoft.com/office/drawing/2014/chart" uri="{C3380CC4-5D6E-409C-BE32-E72D297353CC}">
              <c16:uniqueId val="{00000004-87CB-4C44-9AE1-C038B861497A}"/>
            </c:ext>
          </c:extLst>
        </c:ser>
        <c:ser>
          <c:idx val="5"/>
          <c:order val="5"/>
          <c:tx>
            <c:strRef>
              <c:f>user4!$C$26</c:f>
              <c:strCache>
                <c:ptCount val="1"/>
              </c:strCache>
            </c:strRef>
          </c:tx>
          <c:spPr>
            <a:ln w="25400">
              <a:noFill/>
            </a:ln>
          </c:spPr>
          <c:invertIfNegative val="0"/>
          <c:xVal>
            <c:numRef>
              <c:f>user4!$H$26</c:f>
              <c:numCache>
                <c:formatCode>General</c:formatCode>
                <c:ptCount val="1"/>
              </c:numCache>
            </c:numRef>
          </c:xVal>
          <c:yVal>
            <c:numLit>
              <c:formatCode>General</c:formatCode>
              <c:ptCount val="1"/>
              <c:pt idx="0">
                <c:v>0</c:v>
              </c:pt>
            </c:numLit>
          </c:yVal>
          <c:bubbleSize>
            <c:numRef>
              <c:f>user4!$F$26</c:f>
              <c:numCache>
                <c:formatCode>General</c:formatCode>
                <c:ptCount val="1"/>
              </c:numCache>
            </c:numRef>
          </c:bubbleSize>
          <c:bubble3D val="0"/>
          <c:extLst>
            <c:ext xmlns:c16="http://schemas.microsoft.com/office/drawing/2014/chart" uri="{C3380CC4-5D6E-409C-BE32-E72D297353CC}">
              <c16:uniqueId val="{00000005-87CB-4C44-9AE1-C038B861497A}"/>
            </c:ext>
          </c:extLst>
        </c:ser>
        <c:ser>
          <c:idx val="6"/>
          <c:order val="6"/>
          <c:tx>
            <c:strRef>
              <c:f>user4!$C$29</c:f>
              <c:strCache>
                <c:ptCount val="1"/>
              </c:strCache>
            </c:strRef>
          </c:tx>
          <c:spPr>
            <a:ln w="25400">
              <a:noFill/>
            </a:ln>
          </c:spPr>
          <c:invertIfNegative val="0"/>
          <c:xVal>
            <c:numRef>
              <c:f>user4!$H$29</c:f>
              <c:numCache>
                <c:formatCode>General</c:formatCode>
                <c:ptCount val="1"/>
              </c:numCache>
            </c:numRef>
          </c:xVal>
          <c:yVal>
            <c:numLit>
              <c:formatCode>General</c:formatCode>
              <c:ptCount val="1"/>
              <c:pt idx="0">
                <c:v>0</c:v>
              </c:pt>
            </c:numLit>
          </c:yVal>
          <c:bubbleSize>
            <c:numRef>
              <c:f>user4!$F$29</c:f>
              <c:numCache>
                <c:formatCode>General</c:formatCode>
                <c:ptCount val="1"/>
              </c:numCache>
            </c:numRef>
          </c:bubbleSize>
          <c:bubble3D val="0"/>
          <c:extLst>
            <c:ext xmlns:c16="http://schemas.microsoft.com/office/drawing/2014/chart" uri="{C3380CC4-5D6E-409C-BE32-E72D297353CC}">
              <c16:uniqueId val="{00000006-87CB-4C44-9AE1-C038B861497A}"/>
            </c:ext>
          </c:extLst>
        </c:ser>
        <c:ser>
          <c:idx val="7"/>
          <c:order val="7"/>
          <c:tx>
            <c:strRef>
              <c:f>user4!$C$32</c:f>
              <c:strCache>
                <c:ptCount val="1"/>
              </c:strCache>
            </c:strRef>
          </c:tx>
          <c:spPr>
            <a:ln w="25400">
              <a:noFill/>
            </a:ln>
          </c:spPr>
          <c:invertIfNegative val="0"/>
          <c:xVal>
            <c:numRef>
              <c:f>user4!$H$32</c:f>
              <c:numCache>
                <c:formatCode>General</c:formatCode>
                <c:ptCount val="1"/>
              </c:numCache>
            </c:numRef>
          </c:xVal>
          <c:yVal>
            <c:numLit>
              <c:formatCode>General</c:formatCode>
              <c:ptCount val="1"/>
              <c:pt idx="0">
                <c:v>0</c:v>
              </c:pt>
            </c:numLit>
          </c:yVal>
          <c:bubbleSize>
            <c:numRef>
              <c:f>user4!$F$32</c:f>
              <c:numCache>
                <c:formatCode>General</c:formatCode>
                <c:ptCount val="1"/>
              </c:numCache>
            </c:numRef>
          </c:bubbleSize>
          <c:bubble3D val="0"/>
          <c:extLst>
            <c:ext xmlns:c16="http://schemas.microsoft.com/office/drawing/2014/chart" uri="{C3380CC4-5D6E-409C-BE32-E72D297353CC}">
              <c16:uniqueId val="{00000007-87CB-4C44-9AE1-C038B861497A}"/>
            </c:ext>
          </c:extLst>
        </c:ser>
        <c:ser>
          <c:idx val="8"/>
          <c:order val="8"/>
          <c:tx>
            <c:strRef>
              <c:f>user4!$C$35</c:f>
              <c:strCache>
                <c:ptCount val="1"/>
              </c:strCache>
            </c:strRef>
          </c:tx>
          <c:spPr>
            <a:ln w="25400">
              <a:noFill/>
            </a:ln>
          </c:spPr>
          <c:invertIfNegative val="0"/>
          <c:xVal>
            <c:numRef>
              <c:f>user4!$H$35</c:f>
              <c:numCache>
                <c:formatCode>General</c:formatCode>
                <c:ptCount val="1"/>
              </c:numCache>
            </c:numRef>
          </c:xVal>
          <c:yVal>
            <c:numLit>
              <c:formatCode>General</c:formatCode>
              <c:ptCount val="1"/>
              <c:pt idx="0">
                <c:v>0</c:v>
              </c:pt>
            </c:numLit>
          </c:yVal>
          <c:bubbleSize>
            <c:numRef>
              <c:f>user4!$F$35</c:f>
              <c:numCache>
                <c:formatCode>General</c:formatCode>
                <c:ptCount val="1"/>
              </c:numCache>
            </c:numRef>
          </c:bubbleSize>
          <c:bubble3D val="0"/>
          <c:extLst>
            <c:ext xmlns:c16="http://schemas.microsoft.com/office/drawing/2014/chart" uri="{C3380CC4-5D6E-409C-BE32-E72D297353CC}">
              <c16:uniqueId val="{00000008-87CB-4C44-9AE1-C038B861497A}"/>
            </c:ext>
          </c:extLst>
        </c:ser>
        <c:ser>
          <c:idx val="9"/>
          <c:order val="9"/>
          <c:tx>
            <c:strRef>
              <c:f>user4!$C$38</c:f>
              <c:strCache>
                <c:ptCount val="1"/>
              </c:strCache>
            </c:strRef>
          </c:tx>
          <c:spPr>
            <a:ln w="25400">
              <a:noFill/>
            </a:ln>
          </c:spPr>
          <c:invertIfNegative val="0"/>
          <c:xVal>
            <c:numRef>
              <c:f>user4!$H$38</c:f>
              <c:numCache>
                <c:formatCode>General</c:formatCode>
                <c:ptCount val="1"/>
              </c:numCache>
            </c:numRef>
          </c:xVal>
          <c:yVal>
            <c:numLit>
              <c:formatCode>General</c:formatCode>
              <c:ptCount val="1"/>
              <c:pt idx="0">
                <c:v>0</c:v>
              </c:pt>
            </c:numLit>
          </c:yVal>
          <c:bubbleSize>
            <c:numRef>
              <c:f>user4!$F$38</c:f>
              <c:numCache>
                <c:formatCode>General</c:formatCode>
                <c:ptCount val="1"/>
              </c:numCache>
            </c:numRef>
          </c:bubbleSize>
          <c:bubble3D val="0"/>
          <c:extLst>
            <c:ext xmlns:c16="http://schemas.microsoft.com/office/drawing/2014/chart" uri="{C3380CC4-5D6E-409C-BE32-E72D297353CC}">
              <c16:uniqueId val="{00000009-87CB-4C44-9AE1-C038B861497A}"/>
            </c:ext>
          </c:extLst>
        </c:ser>
        <c:dLbls>
          <c:showLegendKey val="0"/>
          <c:showVal val="0"/>
          <c:showCatName val="0"/>
          <c:showSerName val="0"/>
          <c:showPercent val="0"/>
          <c:showBubbleSize val="0"/>
        </c:dLbls>
        <c:bubbleScale val="300"/>
        <c:showNegBubbles val="0"/>
        <c:axId val="311504256"/>
        <c:axId val="311504832"/>
      </c:bubbleChart>
      <c:valAx>
        <c:axId val="311504256"/>
        <c:scaling>
          <c:orientation val="minMax"/>
          <c:max val="5"/>
          <c:min val="-5"/>
        </c:scaling>
        <c:delete val="0"/>
        <c:axPos val="b"/>
        <c:title>
          <c:tx>
            <c:rich>
              <a:bodyPr/>
              <a:lstStyle/>
              <a:p>
                <a:pPr>
                  <a:defRPr/>
                </a:pPr>
                <a:r>
                  <a:rPr lang="en-CA"/>
                  <a:t>mission contribution</a:t>
                </a:r>
              </a:p>
            </c:rich>
          </c:tx>
          <c:layout>
            <c:manualLayout>
              <c:xMode val="edge"/>
              <c:yMode val="edge"/>
              <c:x val="0.25550449375646322"/>
              <c:y val="0.82280723818783441"/>
            </c:manualLayout>
          </c:layout>
          <c:overlay val="0"/>
        </c:title>
        <c:numFmt formatCode="General" sourceLinked="1"/>
        <c:majorTickMark val="out"/>
        <c:minorTickMark val="none"/>
        <c:tickLblPos val="nextTo"/>
        <c:crossAx val="311504832"/>
        <c:crosses val="autoZero"/>
        <c:crossBetween val="midCat"/>
        <c:majorUnit val="1"/>
        <c:minorUnit val="1"/>
      </c:valAx>
      <c:valAx>
        <c:axId val="311504832"/>
        <c:scaling>
          <c:orientation val="minMax"/>
          <c:max val="1"/>
          <c:min val="-1"/>
        </c:scaling>
        <c:delete val="0"/>
        <c:axPos val="l"/>
        <c:majorGridlines>
          <c:spPr>
            <a:ln>
              <a:noFill/>
            </a:ln>
          </c:spPr>
        </c:majorGridlines>
        <c:numFmt formatCode="General" sourceLinked="1"/>
        <c:majorTickMark val="none"/>
        <c:minorTickMark val="none"/>
        <c:tickLblPos val="none"/>
        <c:crossAx val="311504256"/>
        <c:crosses val="autoZero"/>
        <c:crossBetween val="midCat"/>
        <c:majorUnit val="1"/>
        <c:minorUnit val="1"/>
      </c:valAx>
      <c:spPr>
        <a:ln w="3175">
          <a:solidFill>
            <a:srgbClr val="000000"/>
          </a:solidFill>
        </a:ln>
      </c:spPr>
    </c:plotArea>
    <c:legend>
      <c:legendPos val="r"/>
      <c:layout>
        <c:manualLayout>
          <c:xMode val="edge"/>
          <c:yMode val="edge"/>
          <c:x val="0.60378000477213101"/>
          <c:y val="0.20311641664217611"/>
          <c:w val="0.38479885468861802"/>
          <c:h val="0.625500868965706"/>
        </c:manualLayout>
      </c:layout>
      <c:overlay val="0"/>
    </c:legend>
    <c:plotVisOnly val="1"/>
    <c:dispBlanksAs val="gap"/>
    <c:showDLblsOverMax val="0"/>
  </c:chart>
  <c:printSettings>
    <c:headerFooter/>
    <c:pageMargins b="0.75000000000000244" l="0.7000000000000014" r="0.7000000000000014" t="0.75000000000000244" header="0.30000000000000021" footer="0.30000000000000021"/>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a:t>Money</a:t>
            </a:r>
          </a:p>
        </c:rich>
      </c:tx>
      <c:overlay val="0"/>
    </c:title>
    <c:autoTitleDeleted val="0"/>
    <c:plotArea>
      <c:layout>
        <c:manualLayout>
          <c:layoutTarget val="inner"/>
          <c:xMode val="edge"/>
          <c:yMode val="edge"/>
          <c:x val="5.1734828600970305E-2"/>
          <c:y val="0.24487238552753518"/>
          <c:w val="0.53164145390917605"/>
          <c:h val="0.56666664494523755"/>
        </c:manualLayout>
      </c:layout>
      <c:bubbleChart>
        <c:varyColors val="0"/>
        <c:ser>
          <c:idx val="0"/>
          <c:order val="0"/>
          <c:tx>
            <c:strRef>
              <c:f>user4!$C$11</c:f>
              <c:strCache>
                <c:ptCount val="1"/>
              </c:strCache>
            </c:strRef>
          </c:tx>
          <c:invertIfNegative val="0"/>
          <c:xVal>
            <c:numRef>
              <c:f>user4!$X$11</c:f>
              <c:numCache>
                <c:formatCode>0%</c:formatCode>
                <c:ptCount val="1"/>
                <c:pt idx="0">
                  <c:v>0</c:v>
                </c:pt>
              </c:numCache>
            </c:numRef>
          </c:xVal>
          <c:yVal>
            <c:numLit>
              <c:formatCode>General</c:formatCode>
              <c:ptCount val="1"/>
              <c:pt idx="0">
                <c:v>0</c:v>
              </c:pt>
            </c:numLit>
          </c:yVal>
          <c:bubbleSize>
            <c:numRef>
              <c:f>user4!$F$11</c:f>
              <c:numCache>
                <c:formatCode>General</c:formatCode>
                <c:ptCount val="1"/>
              </c:numCache>
            </c:numRef>
          </c:bubbleSize>
          <c:bubble3D val="0"/>
          <c:extLst>
            <c:ext xmlns:c16="http://schemas.microsoft.com/office/drawing/2014/chart" uri="{C3380CC4-5D6E-409C-BE32-E72D297353CC}">
              <c16:uniqueId val="{00000000-D96E-4CE3-864A-DAF247883C60}"/>
            </c:ext>
          </c:extLst>
        </c:ser>
        <c:ser>
          <c:idx val="1"/>
          <c:order val="1"/>
          <c:tx>
            <c:strRef>
              <c:f>user4!$C$14</c:f>
              <c:strCache>
                <c:ptCount val="1"/>
              </c:strCache>
            </c:strRef>
          </c:tx>
          <c:spPr>
            <a:ln w="25400">
              <a:noFill/>
            </a:ln>
          </c:spPr>
          <c:invertIfNegative val="0"/>
          <c:xVal>
            <c:numRef>
              <c:f>user4!$X$14</c:f>
              <c:numCache>
                <c:formatCode>0%</c:formatCode>
                <c:ptCount val="1"/>
                <c:pt idx="0">
                  <c:v>0</c:v>
                </c:pt>
              </c:numCache>
            </c:numRef>
          </c:xVal>
          <c:yVal>
            <c:numLit>
              <c:formatCode>General</c:formatCode>
              <c:ptCount val="1"/>
              <c:pt idx="0">
                <c:v>0</c:v>
              </c:pt>
            </c:numLit>
          </c:yVal>
          <c:bubbleSize>
            <c:numRef>
              <c:f>user4!$F$14</c:f>
              <c:numCache>
                <c:formatCode>General</c:formatCode>
                <c:ptCount val="1"/>
              </c:numCache>
            </c:numRef>
          </c:bubbleSize>
          <c:bubble3D val="0"/>
          <c:extLst>
            <c:ext xmlns:c16="http://schemas.microsoft.com/office/drawing/2014/chart" uri="{C3380CC4-5D6E-409C-BE32-E72D297353CC}">
              <c16:uniqueId val="{00000001-D96E-4CE3-864A-DAF247883C60}"/>
            </c:ext>
          </c:extLst>
        </c:ser>
        <c:ser>
          <c:idx val="2"/>
          <c:order val="2"/>
          <c:tx>
            <c:strRef>
              <c:f>user4!$C$17</c:f>
              <c:strCache>
                <c:ptCount val="1"/>
              </c:strCache>
            </c:strRef>
          </c:tx>
          <c:spPr>
            <a:ln w="25400">
              <a:noFill/>
            </a:ln>
          </c:spPr>
          <c:invertIfNegative val="0"/>
          <c:xVal>
            <c:numRef>
              <c:f>user4!$X$17</c:f>
              <c:numCache>
                <c:formatCode>0%</c:formatCode>
                <c:ptCount val="1"/>
                <c:pt idx="0">
                  <c:v>0</c:v>
                </c:pt>
              </c:numCache>
            </c:numRef>
          </c:xVal>
          <c:yVal>
            <c:numLit>
              <c:formatCode>General</c:formatCode>
              <c:ptCount val="1"/>
              <c:pt idx="0">
                <c:v>0</c:v>
              </c:pt>
            </c:numLit>
          </c:yVal>
          <c:bubbleSize>
            <c:numRef>
              <c:f>user4!$F$17</c:f>
              <c:numCache>
                <c:formatCode>General</c:formatCode>
                <c:ptCount val="1"/>
              </c:numCache>
            </c:numRef>
          </c:bubbleSize>
          <c:bubble3D val="0"/>
          <c:extLst>
            <c:ext xmlns:c16="http://schemas.microsoft.com/office/drawing/2014/chart" uri="{C3380CC4-5D6E-409C-BE32-E72D297353CC}">
              <c16:uniqueId val="{00000002-D96E-4CE3-864A-DAF247883C60}"/>
            </c:ext>
          </c:extLst>
        </c:ser>
        <c:ser>
          <c:idx val="3"/>
          <c:order val="3"/>
          <c:tx>
            <c:strRef>
              <c:f>user4!$C$20</c:f>
              <c:strCache>
                <c:ptCount val="1"/>
              </c:strCache>
            </c:strRef>
          </c:tx>
          <c:spPr>
            <a:ln w="25400">
              <a:noFill/>
            </a:ln>
          </c:spPr>
          <c:invertIfNegative val="0"/>
          <c:xVal>
            <c:numRef>
              <c:f>user4!$X$20</c:f>
              <c:numCache>
                <c:formatCode>0%</c:formatCode>
                <c:ptCount val="1"/>
                <c:pt idx="0">
                  <c:v>0</c:v>
                </c:pt>
              </c:numCache>
            </c:numRef>
          </c:xVal>
          <c:yVal>
            <c:numLit>
              <c:formatCode>General</c:formatCode>
              <c:ptCount val="1"/>
              <c:pt idx="0">
                <c:v>0</c:v>
              </c:pt>
            </c:numLit>
          </c:yVal>
          <c:bubbleSize>
            <c:numRef>
              <c:f>user4!$F$20</c:f>
              <c:numCache>
                <c:formatCode>General</c:formatCode>
                <c:ptCount val="1"/>
              </c:numCache>
            </c:numRef>
          </c:bubbleSize>
          <c:bubble3D val="0"/>
          <c:extLst>
            <c:ext xmlns:c16="http://schemas.microsoft.com/office/drawing/2014/chart" uri="{C3380CC4-5D6E-409C-BE32-E72D297353CC}">
              <c16:uniqueId val="{00000003-D96E-4CE3-864A-DAF247883C60}"/>
            </c:ext>
          </c:extLst>
        </c:ser>
        <c:ser>
          <c:idx val="4"/>
          <c:order val="4"/>
          <c:tx>
            <c:strRef>
              <c:f>user4!$C$23</c:f>
              <c:strCache>
                <c:ptCount val="1"/>
              </c:strCache>
            </c:strRef>
          </c:tx>
          <c:spPr>
            <a:ln w="25400">
              <a:noFill/>
            </a:ln>
          </c:spPr>
          <c:invertIfNegative val="0"/>
          <c:xVal>
            <c:numRef>
              <c:f>user4!$X$23</c:f>
              <c:numCache>
                <c:formatCode>0%</c:formatCode>
                <c:ptCount val="1"/>
                <c:pt idx="0">
                  <c:v>0</c:v>
                </c:pt>
              </c:numCache>
            </c:numRef>
          </c:xVal>
          <c:yVal>
            <c:numLit>
              <c:formatCode>General</c:formatCode>
              <c:ptCount val="1"/>
              <c:pt idx="0">
                <c:v>0</c:v>
              </c:pt>
            </c:numLit>
          </c:yVal>
          <c:bubbleSize>
            <c:numRef>
              <c:f>user4!$F$23</c:f>
              <c:numCache>
                <c:formatCode>General</c:formatCode>
                <c:ptCount val="1"/>
              </c:numCache>
            </c:numRef>
          </c:bubbleSize>
          <c:bubble3D val="0"/>
          <c:extLst>
            <c:ext xmlns:c16="http://schemas.microsoft.com/office/drawing/2014/chart" uri="{C3380CC4-5D6E-409C-BE32-E72D297353CC}">
              <c16:uniqueId val="{00000004-D96E-4CE3-864A-DAF247883C60}"/>
            </c:ext>
          </c:extLst>
        </c:ser>
        <c:ser>
          <c:idx val="5"/>
          <c:order val="5"/>
          <c:tx>
            <c:strRef>
              <c:f>user4!$C$26</c:f>
              <c:strCache>
                <c:ptCount val="1"/>
              </c:strCache>
            </c:strRef>
          </c:tx>
          <c:spPr>
            <a:ln w="25400">
              <a:noFill/>
            </a:ln>
          </c:spPr>
          <c:invertIfNegative val="0"/>
          <c:xVal>
            <c:numRef>
              <c:f>user4!$X$26</c:f>
              <c:numCache>
                <c:formatCode>0%</c:formatCode>
                <c:ptCount val="1"/>
                <c:pt idx="0">
                  <c:v>0</c:v>
                </c:pt>
              </c:numCache>
            </c:numRef>
          </c:xVal>
          <c:yVal>
            <c:numLit>
              <c:formatCode>General</c:formatCode>
              <c:ptCount val="1"/>
              <c:pt idx="0">
                <c:v>0</c:v>
              </c:pt>
            </c:numLit>
          </c:yVal>
          <c:bubbleSize>
            <c:numRef>
              <c:f>user4!$F$26</c:f>
              <c:numCache>
                <c:formatCode>General</c:formatCode>
                <c:ptCount val="1"/>
              </c:numCache>
            </c:numRef>
          </c:bubbleSize>
          <c:bubble3D val="0"/>
          <c:extLst>
            <c:ext xmlns:c16="http://schemas.microsoft.com/office/drawing/2014/chart" uri="{C3380CC4-5D6E-409C-BE32-E72D297353CC}">
              <c16:uniqueId val="{00000005-D96E-4CE3-864A-DAF247883C60}"/>
            </c:ext>
          </c:extLst>
        </c:ser>
        <c:ser>
          <c:idx val="6"/>
          <c:order val="6"/>
          <c:tx>
            <c:strRef>
              <c:f>user4!$C$29</c:f>
              <c:strCache>
                <c:ptCount val="1"/>
              </c:strCache>
            </c:strRef>
          </c:tx>
          <c:spPr>
            <a:ln w="25400">
              <a:noFill/>
            </a:ln>
          </c:spPr>
          <c:invertIfNegative val="0"/>
          <c:xVal>
            <c:numRef>
              <c:f>user4!$X$29</c:f>
              <c:numCache>
                <c:formatCode>0%</c:formatCode>
                <c:ptCount val="1"/>
                <c:pt idx="0">
                  <c:v>0</c:v>
                </c:pt>
              </c:numCache>
            </c:numRef>
          </c:xVal>
          <c:yVal>
            <c:numLit>
              <c:formatCode>General</c:formatCode>
              <c:ptCount val="1"/>
              <c:pt idx="0">
                <c:v>0</c:v>
              </c:pt>
            </c:numLit>
          </c:yVal>
          <c:bubbleSize>
            <c:numRef>
              <c:f>user4!$F$29</c:f>
              <c:numCache>
                <c:formatCode>General</c:formatCode>
                <c:ptCount val="1"/>
              </c:numCache>
            </c:numRef>
          </c:bubbleSize>
          <c:bubble3D val="0"/>
          <c:extLst>
            <c:ext xmlns:c16="http://schemas.microsoft.com/office/drawing/2014/chart" uri="{C3380CC4-5D6E-409C-BE32-E72D297353CC}">
              <c16:uniqueId val="{00000006-D96E-4CE3-864A-DAF247883C60}"/>
            </c:ext>
          </c:extLst>
        </c:ser>
        <c:ser>
          <c:idx val="7"/>
          <c:order val="7"/>
          <c:tx>
            <c:strRef>
              <c:f>user4!$C$32</c:f>
              <c:strCache>
                <c:ptCount val="1"/>
              </c:strCache>
            </c:strRef>
          </c:tx>
          <c:spPr>
            <a:ln w="25400">
              <a:noFill/>
            </a:ln>
          </c:spPr>
          <c:invertIfNegative val="0"/>
          <c:xVal>
            <c:numRef>
              <c:f>user4!$X$32</c:f>
              <c:numCache>
                <c:formatCode>0%</c:formatCode>
                <c:ptCount val="1"/>
                <c:pt idx="0">
                  <c:v>0</c:v>
                </c:pt>
              </c:numCache>
            </c:numRef>
          </c:xVal>
          <c:yVal>
            <c:numLit>
              <c:formatCode>General</c:formatCode>
              <c:ptCount val="1"/>
              <c:pt idx="0">
                <c:v>0</c:v>
              </c:pt>
            </c:numLit>
          </c:yVal>
          <c:bubbleSize>
            <c:numRef>
              <c:f>user4!$F$32</c:f>
              <c:numCache>
                <c:formatCode>General</c:formatCode>
                <c:ptCount val="1"/>
              </c:numCache>
            </c:numRef>
          </c:bubbleSize>
          <c:bubble3D val="0"/>
          <c:extLst>
            <c:ext xmlns:c16="http://schemas.microsoft.com/office/drawing/2014/chart" uri="{C3380CC4-5D6E-409C-BE32-E72D297353CC}">
              <c16:uniqueId val="{00000007-D96E-4CE3-864A-DAF247883C60}"/>
            </c:ext>
          </c:extLst>
        </c:ser>
        <c:ser>
          <c:idx val="8"/>
          <c:order val="8"/>
          <c:tx>
            <c:strRef>
              <c:f>user4!$C$35</c:f>
              <c:strCache>
                <c:ptCount val="1"/>
              </c:strCache>
            </c:strRef>
          </c:tx>
          <c:spPr>
            <a:ln w="25400">
              <a:noFill/>
            </a:ln>
          </c:spPr>
          <c:invertIfNegative val="0"/>
          <c:xVal>
            <c:numRef>
              <c:f>user4!$X$35</c:f>
              <c:numCache>
                <c:formatCode>0%</c:formatCode>
                <c:ptCount val="1"/>
                <c:pt idx="0">
                  <c:v>0</c:v>
                </c:pt>
              </c:numCache>
            </c:numRef>
          </c:xVal>
          <c:yVal>
            <c:numLit>
              <c:formatCode>General</c:formatCode>
              <c:ptCount val="1"/>
              <c:pt idx="0">
                <c:v>0</c:v>
              </c:pt>
            </c:numLit>
          </c:yVal>
          <c:bubbleSize>
            <c:numRef>
              <c:f>user4!$F$35</c:f>
              <c:numCache>
                <c:formatCode>General</c:formatCode>
                <c:ptCount val="1"/>
              </c:numCache>
            </c:numRef>
          </c:bubbleSize>
          <c:bubble3D val="0"/>
          <c:extLst>
            <c:ext xmlns:c16="http://schemas.microsoft.com/office/drawing/2014/chart" uri="{C3380CC4-5D6E-409C-BE32-E72D297353CC}">
              <c16:uniqueId val="{00000008-D96E-4CE3-864A-DAF247883C60}"/>
            </c:ext>
          </c:extLst>
        </c:ser>
        <c:ser>
          <c:idx val="9"/>
          <c:order val="9"/>
          <c:tx>
            <c:strRef>
              <c:f>user4!$C$38</c:f>
              <c:strCache>
                <c:ptCount val="1"/>
              </c:strCache>
            </c:strRef>
          </c:tx>
          <c:spPr>
            <a:ln w="25400">
              <a:noFill/>
            </a:ln>
          </c:spPr>
          <c:invertIfNegative val="0"/>
          <c:xVal>
            <c:numRef>
              <c:f>user4!$X$38</c:f>
              <c:numCache>
                <c:formatCode>0%</c:formatCode>
                <c:ptCount val="1"/>
                <c:pt idx="0">
                  <c:v>0</c:v>
                </c:pt>
              </c:numCache>
            </c:numRef>
          </c:xVal>
          <c:yVal>
            <c:numLit>
              <c:formatCode>General</c:formatCode>
              <c:ptCount val="1"/>
              <c:pt idx="0">
                <c:v>0</c:v>
              </c:pt>
            </c:numLit>
          </c:yVal>
          <c:bubbleSize>
            <c:numRef>
              <c:f>user4!$F$38</c:f>
              <c:numCache>
                <c:formatCode>General</c:formatCode>
                <c:ptCount val="1"/>
              </c:numCache>
            </c:numRef>
          </c:bubbleSize>
          <c:bubble3D val="0"/>
          <c:extLst>
            <c:ext xmlns:c16="http://schemas.microsoft.com/office/drawing/2014/chart" uri="{C3380CC4-5D6E-409C-BE32-E72D297353CC}">
              <c16:uniqueId val="{00000009-D96E-4CE3-864A-DAF247883C60}"/>
            </c:ext>
          </c:extLst>
        </c:ser>
        <c:dLbls>
          <c:showLegendKey val="0"/>
          <c:showVal val="0"/>
          <c:showCatName val="0"/>
          <c:showSerName val="0"/>
          <c:showPercent val="0"/>
          <c:showBubbleSize val="0"/>
        </c:dLbls>
        <c:bubbleScale val="300"/>
        <c:showNegBubbles val="0"/>
        <c:axId val="311507136"/>
        <c:axId val="311507712"/>
      </c:bubbleChart>
      <c:valAx>
        <c:axId val="311507136"/>
        <c:scaling>
          <c:orientation val="minMax"/>
          <c:max val="2"/>
          <c:min val="0"/>
        </c:scaling>
        <c:delete val="0"/>
        <c:axPos val="b"/>
        <c:title>
          <c:tx>
            <c:rich>
              <a:bodyPr/>
              <a:lstStyle/>
              <a:p>
                <a:pPr>
                  <a:defRPr/>
                </a:pPr>
                <a:r>
                  <a:rPr lang="en-CA"/>
                  <a:t>cost</a:t>
                </a:r>
                <a:r>
                  <a:rPr lang="en-CA" baseline="0"/>
                  <a:t> coverage</a:t>
                </a:r>
                <a:endParaRPr lang="en-CA"/>
              </a:p>
            </c:rich>
          </c:tx>
          <c:layout>
            <c:manualLayout>
              <c:xMode val="edge"/>
              <c:yMode val="edge"/>
              <c:x val="0.25550449375646322"/>
              <c:y val="0.82280723818783441"/>
            </c:manualLayout>
          </c:layout>
          <c:overlay val="0"/>
        </c:title>
        <c:numFmt formatCode="0%" sourceLinked="1"/>
        <c:majorTickMark val="out"/>
        <c:minorTickMark val="none"/>
        <c:tickLblPos val="nextTo"/>
        <c:crossAx val="311507712"/>
        <c:crosses val="autoZero"/>
        <c:crossBetween val="midCat"/>
        <c:majorUnit val="0.25"/>
        <c:minorUnit val="4.0000000000000022E-2"/>
      </c:valAx>
      <c:valAx>
        <c:axId val="311507712"/>
        <c:scaling>
          <c:orientation val="minMax"/>
          <c:max val="1"/>
          <c:min val="-1"/>
        </c:scaling>
        <c:delete val="0"/>
        <c:axPos val="l"/>
        <c:majorGridlines>
          <c:spPr>
            <a:ln>
              <a:noFill/>
            </a:ln>
          </c:spPr>
        </c:majorGridlines>
        <c:numFmt formatCode="General" sourceLinked="1"/>
        <c:majorTickMark val="none"/>
        <c:minorTickMark val="none"/>
        <c:tickLblPos val="none"/>
        <c:crossAx val="311507136"/>
        <c:crosses val="autoZero"/>
        <c:crossBetween val="midCat"/>
        <c:majorUnit val="1"/>
        <c:minorUnit val="1"/>
      </c:valAx>
      <c:spPr>
        <a:ln w="3175">
          <a:solidFill>
            <a:srgbClr val="000000"/>
          </a:solidFill>
        </a:ln>
      </c:spPr>
    </c:plotArea>
    <c:legend>
      <c:legendPos val="r"/>
      <c:layout>
        <c:manualLayout>
          <c:xMode val="edge"/>
          <c:yMode val="edge"/>
          <c:x val="0.60378000477213101"/>
          <c:y val="0.20311641664217611"/>
          <c:w val="0.38479885468861802"/>
          <c:h val="0.625500868965706"/>
        </c:manualLayout>
      </c:layout>
      <c:overlay val="0"/>
    </c:legend>
    <c:plotVisOnly val="1"/>
    <c:dispBlanksAs val="gap"/>
    <c:showDLblsOverMax val="0"/>
  </c:chart>
  <c:printSettings>
    <c:headerFooter/>
    <c:pageMargins b="0.75000000000000244" l="0.7000000000000014" r="0.7000000000000014" t="0.75000000000000244" header="0.30000000000000021" footer="0.30000000000000021"/>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a:t>Merit</a:t>
            </a:r>
          </a:p>
        </c:rich>
      </c:tx>
      <c:overlay val="0"/>
    </c:title>
    <c:autoTitleDeleted val="0"/>
    <c:plotArea>
      <c:layout>
        <c:manualLayout>
          <c:layoutTarget val="inner"/>
          <c:xMode val="edge"/>
          <c:yMode val="edge"/>
          <c:x val="5.1734828600970305E-2"/>
          <c:y val="0.24487238552753518"/>
          <c:w val="0.53164145390917605"/>
          <c:h val="0.56666664494523755"/>
        </c:manualLayout>
      </c:layout>
      <c:bubbleChart>
        <c:varyColors val="0"/>
        <c:ser>
          <c:idx val="0"/>
          <c:order val="0"/>
          <c:tx>
            <c:strRef>
              <c:f>user4!$C$11</c:f>
              <c:strCache>
                <c:ptCount val="1"/>
              </c:strCache>
            </c:strRef>
          </c:tx>
          <c:invertIfNegative val="0"/>
          <c:xVal>
            <c:numRef>
              <c:f>user4!$I$11</c:f>
              <c:numCache>
                <c:formatCode>General</c:formatCode>
                <c:ptCount val="1"/>
              </c:numCache>
            </c:numRef>
          </c:xVal>
          <c:yVal>
            <c:numLit>
              <c:formatCode>General</c:formatCode>
              <c:ptCount val="1"/>
              <c:pt idx="0">
                <c:v>0</c:v>
              </c:pt>
            </c:numLit>
          </c:yVal>
          <c:bubbleSize>
            <c:numRef>
              <c:f>user4!$F$11</c:f>
              <c:numCache>
                <c:formatCode>General</c:formatCode>
                <c:ptCount val="1"/>
              </c:numCache>
            </c:numRef>
          </c:bubbleSize>
          <c:bubble3D val="0"/>
          <c:extLst>
            <c:ext xmlns:c16="http://schemas.microsoft.com/office/drawing/2014/chart" uri="{C3380CC4-5D6E-409C-BE32-E72D297353CC}">
              <c16:uniqueId val="{00000000-7595-48EF-96C3-5764B67A9A3A}"/>
            </c:ext>
          </c:extLst>
        </c:ser>
        <c:ser>
          <c:idx val="1"/>
          <c:order val="1"/>
          <c:tx>
            <c:strRef>
              <c:f>user4!$C$14</c:f>
              <c:strCache>
                <c:ptCount val="1"/>
              </c:strCache>
            </c:strRef>
          </c:tx>
          <c:spPr>
            <a:ln w="25400">
              <a:noFill/>
            </a:ln>
          </c:spPr>
          <c:invertIfNegative val="0"/>
          <c:xVal>
            <c:numRef>
              <c:f>user4!$I$14</c:f>
              <c:numCache>
                <c:formatCode>General</c:formatCode>
                <c:ptCount val="1"/>
              </c:numCache>
            </c:numRef>
          </c:xVal>
          <c:yVal>
            <c:numLit>
              <c:formatCode>General</c:formatCode>
              <c:ptCount val="1"/>
              <c:pt idx="0">
                <c:v>0</c:v>
              </c:pt>
            </c:numLit>
          </c:yVal>
          <c:bubbleSize>
            <c:numRef>
              <c:f>user4!$F$14</c:f>
              <c:numCache>
                <c:formatCode>General</c:formatCode>
                <c:ptCount val="1"/>
              </c:numCache>
            </c:numRef>
          </c:bubbleSize>
          <c:bubble3D val="0"/>
          <c:extLst>
            <c:ext xmlns:c16="http://schemas.microsoft.com/office/drawing/2014/chart" uri="{C3380CC4-5D6E-409C-BE32-E72D297353CC}">
              <c16:uniqueId val="{00000001-7595-48EF-96C3-5764B67A9A3A}"/>
            </c:ext>
          </c:extLst>
        </c:ser>
        <c:ser>
          <c:idx val="2"/>
          <c:order val="2"/>
          <c:tx>
            <c:strRef>
              <c:f>user4!$C$17</c:f>
              <c:strCache>
                <c:ptCount val="1"/>
              </c:strCache>
            </c:strRef>
          </c:tx>
          <c:spPr>
            <a:ln w="25400">
              <a:noFill/>
            </a:ln>
          </c:spPr>
          <c:invertIfNegative val="0"/>
          <c:xVal>
            <c:numRef>
              <c:f>user4!$I$17</c:f>
              <c:numCache>
                <c:formatCode>General</c:formatCode>
                <c:ptCount val="1"/>
              </c:numCache>
            </c:numRef>
          </c:xVal>
          <c:yVal>
            <c:numLit>
              <c:formatCode>General</c:formatCode>
              <c:ptCount val="1"/>
              <c:pt idx="0">
                <c:v>0</c:v>
              </c:pt>
            </c:numLit>
          </c:yVal>
          <c:bubbleSize>
            <c:numRef>
              <c:f>user4!$F$17</c:f>
              <c:numCache>
                <c:formatCode>General</c:formatCode>
                <c:ptCount val="1"/>
              </c:numCache>
            </c:numRef>
          </c:bubbleSize>
          <c:bubble3D val="0"/>
          <c:extLst>
            <c:ext xmlns:c16="http://schemas.microsoft.com/office/drawing/2014/chart" uri="{C3380CC4-5D6E-409C-BE32-E72D297353CC}">
              <c16:uniqueId val="{00000002-7595-48EF-96C3-5764B67A9A3A}"/>
            </c:ext>
          </c:extLst>
        </c:ser>
        <c:ser>
          <c:idx val="3"/>
          <c:order val="3"/>
          <c:tx>
            <c:strRef>
              <c:f>user4!$C$20</c:f>
              <c:strCache>
                <c:ptCount val="1"/>
              </c:strCache>
            </c:strRef>
          </c:tx>
          <c:spPr>
            <a:ln w="25400">
              <a:noFill/>
            </a:ln>
          </c:spPr>
          <c:invertIfNegative val="0"/>
          <c:xVal>
            <c:numRef>
              <c:f>user4!$I$20</c:f>
              <c:numCache>
                <c:formatCode>General</c:formatCode>
                <c:ptCount val="1"/>
              </c:numCache>
            </c:numRef>
          </c:xVal>
          <c:yVal>
            <c:numLit>
              <c:formatCode>General</c:formatCode>
              <c:ptCount val="1"/>
              <c:pt idx="0">
                <c:v>0</c:v>
              </c:pt>
            </c:numLit>
          </c:yVal>
          <c:bubbleSize>
            <c:numRef>
              <c:f>user4!$F$20</c:f>
              <c:numCache>
                <c:formatCode>General</c:formatCode>
                <c:ptCount val="1"/>
              </c:numCache>
            </c:numRef>
          </c:bubbleSize>
          <c:bubble3D val="0"/>
          <c:extLst>
            <c:ext xmlns:c16="http://schemas.microsoft.com/office/drawing/2014/chart" uri="{C3380CC4-5D6E-409C-BE32-E72D297353CC}">
              <c16:uniqueId val="{00000003-7595-48EF-96C3-5764B67A9A3A}"/>
            </c:ext>
          </c:extLst>
        </c:ser>
        <c:ser>
          <c:idx val="4"/>
          <c:order val="4"/>
          <c:tx>
            <c:strRef>
              <c:f>user4!$C$23</c:f>
              <c:strCache>
                <c:ptCount val="1"/>
              </c:strCache>
            </c:strRef>
          </c:tx>
          <c:spPr>
            <a:ln w="25400">
              <a:noFill/>
            </a:ln>
          </c:spPr>
          <c:invertIfNegative val="0"/>
          <c:xVal>
            <c:numRef>
              <c:f>user4!$I$23</c:f>
              <c:numCache>
                <c:formatCode>General</c:formatCode>
                <c:ptCount val="1"/>
              </c:numCache>
            </c:numRef>
          </c:xVal>
          <c:yVal>
            <c:numLit>
              <c:formatCode>General</c:formatCode>
              <c:ptCount val="1"/>
              <c:pt idx="0">
                <c:v>0</c:v>
              </c:pt>
            </c:numLit>
          </c:yVal>
          <c:bubbleSize>
            <c:numRef>
              <c:f>user4!$F$23</c:f>
              <c:numCache>
                <c:formatCode>General</c:formatCode>
                <c:ptCount val="1"/>
              </c:numCache>
            </c:numRef>
          </c:bubbleSize>
          <c:bubble3D val="0"/>
          <c:extLst>
            <c:ext xmlns:c16="http://schemas.microsoft.com/office/drawing/2014/chart" uri="{C3380CC4-5D6E-409C-BE32-E72D297353CC}">
              <c16:uniqueId val="{00000004-7595-48EF-96C3-5764B67A9A3A}"/>
            </c:ext>
          </c:extLst>
        </c:ser>
        <c:ser>
          <c:idx val="5"/>
          <c:order val="5"/>
          <c:tx>
            <c:strRef>
              <c:f>user4!$C$26</c:f>
              <c:strCache>
                <c:ptCount val="1"/>
              </c:strCache>
            </c:strRef>
          </c:tx>
          <c:spPr>
            <a:ln w="25400">
              <a:noFill/>
            </a:ln>
          </c:spPr>
          <c:invertIfNegative val="0"/>
          <c:xVal>
            <c:numRef>
              <c:f>user4!$I$26</c:f>
              <c:numCache>
                <c:formatCode>General</c:formatCode>
                <c:ptCount val="1"/>
              </c:numCache>
            </c:numRef>
          </c:xVal>
          <c:yVal>
            <c:numLit>
              <c:formatCode>General</c:formatCode>
              <c:ptCount val="1"/>
              <c:pt idx="0">
                <c:v>0</c:v>
              </c:pt>
            </c:numLit>
          </c:yVal>
          <c:bubbleSize>
            <c:numRef>
              <c:f>user4!$F$26</c:f>
              <c:numCache>
                <c:formatCode>General</c:formatCode>
                <c:ptCount val="1"/>
              </c:numCache>
            </c:numRef>
          </c:bubbleSize>
          <c:bubble3D val="0"/>
          <c:extLst>
            <c:ext xmlns:c16="http://schemas.microsoft.com/office/drawing/2014/chart" uri="{C3380CC4-5D6E-409C-BE32-E72D297353CC}">
              <c16:uniqueId val="{00000005-7595-48EF-96C3-5764B67A9A3A}"/>
            </c:ext>
          </c:extLst>
        </c:ser>
        <c:ser>
          <c:idx val="6"/>
          <c:order val="6"/>
          <c:tx>
            <c:strRef>
              <c:f>user4!$C$29</c:f>
              <c:strCache>
                <c:ptCount val="1"/>
              </c:strCache>
            </c:strRef>
          </c:tx>
          <c:spPr>
            <a:ln w="25400">
              <a:noFill/>
            </a:ln>
          </c:spPr>
          <c:invertIfNegative val="0"/>
          <c:xVal>
            <c:numRef>
              <c:f>user4!$I$29</c:f>
              <c:numCache>
                <c:formatCode>General</c:formatCode>
                <c:ptCount val="1"/>
              </c:numCache>
            </c:numRef>
          </c:xVal>
          <c:yVal>
            <c:numLit>
              <c:formatCode>General</c:formatCode>
              <c:ptCount val="1"/>
              <c:pt idx="0">
                <c:v>0</c:v>
              </c:pt>
            </c:numLit>
          </c:yVal>
          <c:bubbleSize>
            <c:numRef>
              <c:f>user4!$F$29</c:f>
              <c:numCache>
                <c:formatCode>General</c:formatCode>
                <c:ptCount val="1"/>
              </c:numCache>
            </c:numRef>
          </c:bubbleSize>
          <c:bubble3D val="0"/>
          <c:extLst>
            <c:ext xmlns:c16="http://schemas.microsoft.com/office/drawing/2014/chart" uri="{C3380CC4-5D6E-409C-BE32-E72D297353CC}">
              <c16:uniqueId val="{00000006-7595-48EF-96C3-5764B67A9A3A}"/>
            </c:ext>
          </c:extLst>
        </c:ser>
        <c:ser>
          <c:idx val="7"/>
          <c:order val="7"/>
          <c:tx>
            <c:strRef>
              <c:f>user4!$C$32</c:f>
              <c:strCache>
                <c:ptCount val="1"/>
              </c:strCache>
            </c:strRef>
          </c:tx>
          <c:spPr>
            <a:ln w="25400">
              <a:noFill/>
            </a:ln>
          </c:spPr>
          <c:invertIfNegative val="0"/>
          <c:xVal>
            <c:numRef>
              <c:f>user4!$I$32</c:f>
              <c:numCache>
                <c:formatCode>General</c:formatCode>
                <c:ptCount val="1"/>
              </c:numCache>
            </c:numRef>
          </c:xVal>
          <c:yVal>
            <c:numLit>
              <c:formatCode>General</c:formatCode>
              <c:ptCount val="1"/>
              <c:pt idx="0">
                <c:v>0</c:v>
              </c:pt>
            </c:numLit>
          </c:yVal>
          <c:bubbleSize>
            <c:numRef>
              <c:f>user4!$F$32</c:f>
              <c:numCache>
                <c:formatCode>General</c:formatCode>
                <c:ptCount val="1"/>
              </c:numCache>
            </c:numRef>
          </c:bubbleSize>
          <c:bubble3D val="0"/>
          <c:extLst>
            <c:ext xmlns:c16="http://schemas.microsoft.com/office/drawing/2014/chart" uri="{C3380CC4-5D6E-409C-BE32-E72D297353CC}">
              <c16:uniqueId val="{00000007-7595-48EF-96C3-5764B67A9A3A}"/>
            </c:ext>
          </c:extLst>
        </c:ser>
        <c:ser>
          <c:idx val="8"/>
          <c:order val="8"/>
          <c:tx>
            <c:strRef>
              <c:f>user4!$C$35</c:f>
              <c:strCache>
                <c:ptCount val="1"/>
              </c:strCache>
            </c:strRef>
          </c:tx>
          <c:spPr>
            <a:ln w="25400">
              <a:noFill/>
            </a:ln>
          </c:spPr>
          <c:invertIfNegative val="0"/>
          <c:xVal>
            <c:numRef>
              <c:f>user4!$I$35</c:f>
              <c:numCache>
                <c:formatCode>General</c:formatCode>
                <c:ptCount val="1"/>
              </c:numCache>
            </c:numRef>
          </c:xVal>
          <c:yVal>
            <c:numLit>
              <c:formatCode>General</c:formatCode>
              <c:ptCount val="1"/>
              <c:pt idx="0">
                <c:v>0</c:v>
              </c:pt>
            </c:numLit>
          </c:yVal>
          <c:bubbleSize>
            <c:numRef>
              <c:f>user4!$F$35</c:f>
              <c:numCache>
                <c:formatCode>General</c:formatCode>
                <c:ptCount val="1"/>
              </c:numCache>
            </c:numRef>
          </c:bubbleSize>
          <c:bubble3D val="0"/>
          <c:extLst>
            <c:ext xmlns:c16="http://schemas.microsoft.com/office/drawing/2014/chart" uri="{C3380CC4-5D6E-409C-BE32-E72D297353CC}">
              <c16:uniqueId val="{00000008-7595-48EF-96C3-5764B67A9A3A}"/>
            </c:ext>
          </c:extLst>
        </c:ser>
        <c:ser>
          <c:idx val="9"/>
          <c:order val="9"/>
          <c:tx>
            <c:strRef>
              <c:f>user4!$C$38</c:f>
              <c:strCache>
                <c:ptCount val="1"/>
              </c:strCache>
            </c:strRef>
          </c:tx>
          <c:spPr>
            <a:ln w="25400">
              <a:noFill/>
            </a:ln>
          </c:spPr>
          <c:invertIfNegative val="0"/>
          <c:xVal>
            <c:numRef>
              <c:f>user4!$I$38</c:f>
              <c:numCache>
                <c:formatCode>General</c:formatCode>
                <c:ptCount val="1"/>
              </c:numCache>
            </c:numRef>
          </c:xVal>
          <c:yVal>
            <c:numLit>
              <c:formatCode>General</c:formatCode>
              <c:ptCount val="1"/>
              <c:pt idx="0">
                <c:v>0</c:v>
              </c:pt>
            </c:numLit>
          </c:yVal>
          <c:bubbleSize>
            <c:numRef>
              <c:f>user4!$F$38</c:f>
              <c:numCache>
                <c:formatCode>General</c:formatCode>
                <c:ptCount val="1"/>
              </c:numCache>
            </c:numRef>
          </c:bubbleSize>
          <c:bubble3D val="0"/>
          <c:extLst>
            <c:ext xmlns:c16="http://schemas.microsoft.com/office/drawing/2014/chart" uri="{C3380CC4-5D6E-409C-BE32-E72D297353CC}">
              <c16:uniqueId val="{00000009-7595-48EF-96C3-5764B67A9A3A}"/>
            </c:ext>
          </c:extLst>
        </c:ser>
        <c:dLbls>
          <c:showLegendKey val="0"/>
          <c:showVal val="0"/>
          <c:showCatName val="0"/>
          <c:showSerName val="0"/>
          <c:showPercent val="0"/>
          <c:showBubbleSize val="0"/>
        </c:dLbls>
        <c:bubbleScale val="300"/>
        <c:showNegBubbles val="0"/>
        <c:axId val="310822016"/>
        <c:axId val="310822592"/>
      </c:bubbleChart>
      <c:valAx>
        <c:axId val="310822016"/>
        <c:scaling>
          <c:orientation val="minMax"/>
          <c:max val="10"/>
          <c:min val="0"/>
        </c:scaling>
        <c:delete val="0"/>
        <c:axPos val="b"/>
        <c:title>
          <c:tx>
            <c:rich>
              <a:bodyPr/>
              <a:lstStyle/>
              <a:p>
                <a:pPr>
                  <a:defRPr/>
                </a:pPr>
                <a:r>
                  <a:rPr lang="en-CA"/>
                  <a:t>merit</a:t>
                </a:r>
              </a:p>
            </c:rich>
          </c:tx>
          <c:layout>
            <c:manualLayout>
              <c:xMode val="edge"/>
              <c:yMode val="edge"/>
              <c:x val="0.25550449375646322"/>
              <c:y val="0.82280723818783441"/>
            </c:manualLayout>
          </c:layout>
          <c:overlay val="0"/>
        </c:title>
        <c:numFmt formatCode="General" sourceLinked="1"/>
        <c:majorTickMark val="out"/>
        <c:minorTickMark val="none"/>
        <c:tickLblPos val="nextTo"/>
        <c:crossAx val="310822592"/>
        <c:crosses val="autoZero"/>
        <c:crossBetween val="midCat"/>
        <c:majorUnit val="2"/>
        <c:minorUnit val="1"/>
      </c:valAx>
      <c:valAx>
        <c:axId val="310822592"/>
        <c:scaling>
          <c:orientation val="minMax"/>
          <c:max val="1"/>
          <c:min val="-1"/>
        </c:scaling>
        <c:delete val="0"/>
        <c:axPos val="l"/>
        <c:majorGridlines>
          <c:spPr>
            <a:ln>
              <a:noFill/>
            </a:ln>
          </c:spPr>
        </c:majorGridlines>
        <c:numFmt formatCode="General" sourceLinked="1"/>
        <c:majorTickMark val="none"/>
        <c:minorTickMark val="none"/>
        <c:tickLblPos val="none"/>
        <c:crossAx val="310822016"/>
        <c:crosses val="autoZero"/>
        <c:crossBetween val="midCat"/>
        <c:majorUnit val="1"/>
        <c:minorUnit val="1"/>
      </c:valAx>
      <c:spPr>
        <a:ln w="3175">
          <a:solidFill>
            <a:srgbClr val="000000"/>
          </a:solidFill>
        </a:ln>
      </c:spPr>
    </c:plotArea>
    <c:legend>
      <c:legendPos val="r"/>
      <c:layout>
        <c:manualLayout>
          <c:xMode val="edge"/>
          <c:yMode val="edge"/>
          <c:x val="0.60378000477213101"/>
          <c:y val="0.20311641664217611"/>
          <c:w val="0.38479885468861802"/>
          <c:h val="0.625500868965706"/>
        </c:manualLayout>
      </c:layout>
      <c:overlay val="0"/>
    </c:legend>
    <c:plotVisOnly val="1"/>
    <c:dispBlanksAs val="gap"/>
    <c:showDLblsOverMax val="0"/>
  </c:chart>
  <c:printSettings>
    <c:headerFooter/>
    <c:pageMargins b="0.75000000000000244" l="0.7000000000000014" r="0.7000000000000014" t="0.75000000000000244" header="0.30000000000000021" footer="0.30000000000000021"/>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a:t>Mission</a:t>
            </a:r>
          </a:p>
        </c:rich>
      </c:tx>
      <c:overlay val="0"/>
    </c:title>
    <c:autoTitleDeleted val="0"/>
    <c:plotArea>
      <c:layout>
        <c:manualLayout>
          <c:layoutTarget val="inner"/>
          <c:xMode val="edge"/>
          <c:yMode val="edge"/>
          <c:x val="5.1734828600970305E-2"/>
          <c:y val="0.24487238552753518"/>
          <c:w val="0.53164145390917605"/>
          <c:h val="0.56666664494523755"/>
        </c:manualLayout>
      </c:layout>
      <c:bubbleChart>
        <c:varyColors val="0"/>
        <c:ser>
          <c:idx val="0"/>
          <c:order val="0"/>
          <c:tx>
            <c:strRef>
              <c:f>user5!$C$11</c:f>
              <c:strCache>
                <c:ptCount val="1"/>
              </c:strCache>
            </c:strRef>
          </c:tx>
          <c:invertIfNegative val="0"/>
          <c:xVal>
            <c:numRef>
              <c:f>user5!$H$11</c:f>
              <c:numCache>
                <c:formatCode>General</c:formatCode>
                <c:ptCount val="1"/>
              </c:numCache>
            </c:numRef>
          </c:xVal>
          <c:yVal>
            <c:numLit>
              <c:formatCode>General</c:formatCode>
              <c:ptCount val="1"/>
              <c:pt idx="0">
                <c:v>0</c:v>
              </c:pt>
            </c:numLit>
          </c:yVal>
          <c:bubbleSize>
            <c:numRef>
              <c:f>user5!$F$11</c:f>
              <c:numCache>
                <c:formatCode>General</c:formatCode>
                <c:ptCount val="1"/>
              </c:numCache>
            </c:numRef>
          </c:bubbleSize>
          <c:bubble3D val="0"/>
          <c:extLst>
            <c:ext xmlns:c16="http://schemas.microsoft.com/office/drawing/2014/chart" uri="{C3380CC4-5D6E-409C-BE32-E72D297353CC}">
              <c16:uniqueId val="{00000000-02A2-4E61-88C8-CC52B46DD053}"/>
            </c:ext>
          </c:extLst>
        </c:ser>
        <c:ser>
          <c:idx val="1"/>
          <c:order val="1"/>
          <c:tx>
            <c:strRef>
              <c:f>user5!$C$14</c:f>
              <c:strCache>
                <c:ptCount val="1"/>
              </c:strCache>
            </c:strRef>
          </c:tx>
          <c:spPr>
            <a:ln w="25400">
              <a:noFill/>
            </a:ln>
          </c:spPr>
          <c:invertIfNegative val="0"/>
          <c:xVal>
            <c:numRef>
              <c:f>user5!$H$14</c:f>
              <c:numCache>
                <c:formatCode>General</c:formatCode>
                <c:ptCount val="1"/>
              </c:numCache>
            </c:numRef>
          </c:xVal>
          <c:yVal>
            <c:numLit>
              <c:formatCode>General</c:formatCode>
              <c:ptCount val="1"/>
              <c:pt idx="0">
                <c:v>0</c:v>
              </c:pt>
            </c:numLit>
          </c:yVal>
          <c:bubbleSize>
            <c:numRef>
              <c:f>user5!$F$14</c:f>
              <c:numCache>
                <c:formatCode>General</c:formatCode>
                <c:ptCount val="1"/>
              </c:numCache>
            </c:numRef>
          </c:bubbleSize>
          <c:bubble3D val="0"/>
          <c:extLst>
            <c:ext xmlns:c16="http://schemas.microsoft.com/office/drawing/2014/chart" uri="{C3380CC4-5D6E-409C-BE32-E72D297353CC}">
              <c16:uniqueId val="{00000001-02A2-4E61-88C8-CC52B46DD053}"/>
            </c:ext>
          </c:extLst>
        </c:ser>
        <c:ser>
          <c:idx val="2"/>
          <c:order val="2"/>
          <c:tx>
            <c:strRef>
              <c:f>user5!$C$17</c:f>
              <c:strCache>
                <c:ptCount val="1"/>
              </c:strCache>
            </c:strRef>
          </c:tx>
          <c:spPr>
            <a:ln w="25400">
              <a:noFill/>
            </a:ln>
          </c:spPr>
          <c:invertIfNegative val="0"/>
          <c:xVal>
            <c:numRef>
              <c:f>user5!$H$17</c:f>
              <c:numCache>
                <c:formatCode>General</c:formatCode>
                <c:ptCount val="1"/>
              </c:numCache>
            </c:numRef>
          </c:xVal>
          <c:yVal>
            <c:numLit>
              <c:formatCode>General</c:formatCode>
              <c:ptCount val="1"/>
              <c:pt idx="0">
                <c:v>0</c:v>
              </c:pt>
            </c:numLit>
          </c:yVal>
          <c:bubbleSize>
            <c:numRef>
              <c:f>user5!$F$17</c:f>
              <c:numCache>
                <c:formatCode>General</c:formatCode>
                <c:ptCount val="1"/>
              </c:numCache>
            </c:numRef>
          </c:bubbleSize>
          <c:bubble3D val="0"/>
          <c:extLst>
            <c:ext xmlns:c16="http://schemas.microsoft.com/office/drawing/2014/chart" uri="{C3380CC4-5D6E-409C-BE32-E72D297353CC}">
              <c16:uniqueId val="{00000002-02A2-4E61-88C8-CC52B46DD053}"/>
            </c:ext>
          </c:extLst>
        </c:ser>
        <c:ser>
          <c:idx val="3"/>
          <c:order val="3"/>
          <c:tx>
            <c:strRef>
              <c:f>user5!$C$20</c:f>
              <c:strCache>
                <c:ptCount val="1"/>
              </c:strCache>
            </c:strRef>
          </c:tx>
          <c:spPr>
            <a:ln w="25400">
              <a:noFill/>
            </a:ln>
          </c:spPr>
          <c:invertIfNegative val="0"/>
          <c:xVal>
            <c:numRef>
              <c:f>user5!$H$20</c:f>
              <c:numCache>
                <c:formatCode>General</c:formatCode>
                <c:ptCount val="1"/>
              </c:numCache>
            </c:numRef>
          </c:xVal>
          <c:yVal>
            <c:numLit>
              <c:formatCode>General</c:formatCode>
              <c:ptCount val="1"/>
              <c:pt idx="0">
                <c:v>0</c:v>
              </c:pt>
            </c:numLit>
          </c:yVal>
          <c:bubbleSize>
            <c:numRef>
              <c:f>user5!$F$20</c:f>
              <c:numCache>
                <c:formatCode>General</c:formatCode>
                <c:ptCount val="1"/>
              </c:numCache>
            </c:numRef>
          </c:bubbleSize>
          <c:bubble3D val="0"/>
          <c:extLst>
            <c:ext xmlns:c16="http://schemas.microsoft.com/office/drawing/2014/chart" uri="{C3380CC4-5D6E-409C-BE32-E72D297353CC}">
              <c16:uniqueId val="{00000003-02A2-4E61-88C8-CC52B46DD053}"/>
            </c:ext>
          </c:extLst>
        </c:ser>
        <c:ser>
          <c:idx val="4"/>
          <c:order val="4"/>
          <c:tx>
            <c:strRef>
              <c:f>user5!$C$23</c:f>
              <c:strCache>
                <c:ptCount val="1"/>
              </c:strCache>
            </c:strRef>
          </c:tx>
          <c:spPr>
            <a:ln w="25400">
              <a:noFill/>
            </a:ln>
          </c:spPr>
          <c:invertIfNegative val="0"/>
          <c:xVal>
            <c:numRef>
              <c:f>user5!$H$23</c:f>
              <c:numCache>
                <c:formatCode>General</c:formatCode>
                <c:ptCount val="1"/>
              </c:numCache>
            </c:numRef>
          </c:xVal>
          <c:yVal>
            <c:numLit>
              <c:formatCode>General</c:formatCode>
              <c:ptCount val="1"/>
              <c:pt idx="0">
                <c:v>0</c:v>
              </c:pt>
            </c:numLit>
          </c:yVal>
          <c:bubbleSize>
            <c:numRef>
              <c:f>user5!$F$23</c:f>
              <c:numCache>
                <c:formatCode>General</c:formatCode>
                <c:ptCount val="1"/>
              </c:numCache>
            </c:numRef>
          </c:bubbleSize>
          <c:bubble3D val="0"/>
          <c:extLst>
            <c:ext xmlns:c16="http://schemas.microsoft.com/office/drawing/2014/chart" uri="{C3380CC4-5D6E-409C-BE32-E72D297353CC}">
              <c16:uniqueId val="{00000004-02A2-4E61-88C8-CC52B46DD053}"/>
            </c:ext>
          </c:extLst>
        </c:ser>
        <c:ser>
          <c:idx val="5"/>
          <c:order val="5"/>
          <c:tx>
            <c:strRef>
              <c:f>user5!$C$26</c:f>
              <c:strCache>
                <c:ptCount val="1"/>
              </c:strCache>
            </c:strRef>
          </c:tx>
          <c:spPr>
            <a:ln w="25400">
              <a:noFill/>
            </a:ln>
          </c:spPr>
          <c:invertIfNegative val="0"/>
          <c:xVal>
            <c:numRef>
              <c:f>user5!$H$26</c:f>
              <c:numCache>
                <c:formatCode>General</c:formatCode>
                <c:ptCount val="1"/>
              </c:numCache>
            </c:numRef>
          </c:xVal>
          <c:yVal>
            <c:numLit>
              <c:formatCode>General</c:formatCode>
              <c:ptCount val="1"/>
              <c:pt idx="0">
                <c:v>0</c:v>
              </c:pt>
            </c:numLit>
          </c:yVal>
          <c:bubbleSize>
            <c:numRef>
              <c:f>user5!$F$26</c:f>
              <c:numCache>
                <c:formatCode>General</c:formatCode>
                <c:ptCount val="1"/>
              </c:numCache>
            </c:numRef>
          </c:bubbleSize>
          <c:bubble3D val="0"/>
          <c:extLst>
            <c:ext xmlns:c16="http://schemas.microsoft.com/office/drawing/2014/chart" uri="{C3380CC4-5D6E-409C-BE32-E72D297353CC}">
              <c16:uniqueId val="{00000005-02A2-4E61-88C8-CC52B46DD053}"/>
            </c:ext>
          </c:extLst>
        </c:ser>
        <c:ser>
          <c:idx val="6"/>
          <c:order val="6"/>
          <c:tx>
            <c:strRef>
              <c:f>user5!$C$29</c:f>
              <c:strCache>
                <c:ptCount val="1"/>
              </c:strCache>
            </c:strRef>
          </c:tx>
          <c:spPr>
            <a:ln w="25400">
              <a:noFill/>
            </a:ln>
          </c:spPr>
          <c:invertIfNegative val="0"/>
          <c:xVal>
            <c:numRef>
              <c:f>user5!$H$29</c:f>
              <c:numCache>
                <c:formatCode>General</c:formatCode>
                <c:ptCount val="1"/>
              </c:numCache>
            </c:numRef>
          </c:xVal>
          <c:yVal>
            <c:numLit>
              <c:formatCode>General</c:formatCode>
              <c:ptCount val="1"/>
              <c:pt idx="0">
                <c:v>0</c:v>
              </c:pt>
            </c:numLit>
          </c:yVal>
          <c:bubbleSize>
            <c:numRef>
              <c:f>user5!$F$29</c:f>
              <c:numCache>
                <c:formatCode>General</c:formatCode>
                <c:ptCount val="1"/>
              </c:numCache>
            </c:numRef>
          </c:bubbleSize>
          <c:bubble3D val="0"/>
          <c:extLst>
            <c:ext xmlns:c16="http://schemas.microsoft.com/office/drawing/2014/chart" uri="{C3380CC4-5D6E-409C-BE32-E72D297353CC}">
              <c16:uniqueId val="{00000006-02A2-4E61-88C8-CC52B46DD053}"/>
            </c:ext>
          </c:extLst>
        </c:ser>
        <c:ser>
          <c:idx val="7"/>
          <c:order val="7"/>
          <c:tx>
            <c:strRef>
              <c:f>user5!$C$32</c:f>
              <c:strCache>
                <c:ptCount val="1"/>
              </c:strCache>
            </c:strRef>
          </c:tx>
          <c:spPr>
            <a:ln w="25400">
              <a:noFill/>
            </a:ln>
          </c:spPr>
          <c:invertIfNegative val="0"/>
          <c:xVal>
            <c:numRef>
              <c:f>user5!$H$32</c:f>
              <c:numCache>
                <c:formatCode>General</c:formatCode>
                <c:ptCount val="1"/>
              </c:numCache>
            </c:numRef>
          </c:xVal>
          <c:yVal>
            <c:numLit>
              <c:formatCode>General</c:formatCode>
              <c:ptCount val="1"/>
              <c:pt idx="0">
                <c:v>0</c:v>
              </c:pt>
            </c:numLit>
          </c:yVal>
          <c:bubbleSize>
            <c:numRef>
              <c:f>user5!$F$32</c:f>
              <c:numCache>
                <c:formatCode>General</c:formatCode>
                <c:ptCount val="1"/>
              </c:numCache>
            </c:numRef>
          </c:bubbleSize>
          <c:bubble3D val="0"/>
          <c:extLst>
            <c:ext xmlns:c16="http://schemas.microsoft.com/office/drawing/2014/chart" uri="{C3380CC4-5D6E-409C-BE32-E72D297353CC}">
              <c16:uniqueId val="{00000007-02A2-4E61-88C8-CC52B46DD053}"/>
            </c:ext>
          </c:extLst>
        </c:ser>
        <c:ser>
          <c:idx val="8"/>
          <c:order val="8"/>
          <c:tx>
            <c:strRef>
              <c:f>user5!$C$35</c:f>
              <c:strCache>
                <c:ptCount val="1"/>
              </c:strCache>
            </c:strRef>
          </c:tx>
          <c:spPr>
            <a:ln w="25400">
              <a:noFill/>
            </a:ln>
          </c:spPr>
          <c:invertIfNegative val="0"/>
          <c:xVal>
            <c:numRef>
              <c:f>user5!$H$35</c:f>
              <c:numCache>
                <c:formatCode>General</c:formatCode>
                <c:ptCount val="1"/>
              </c:numCache>
            </c:numRef>
          </c:xVal>
          <c:yVal>
            <c:numLit>
              <c:formatCode>General</c:formatCode>
              <c:ptCount val="1"/>
              <c:pt idx="0">
                <c:v>0</c:v>
              </c:pt>
            </c:numLit>
          </c:yVal>
          <c:bubbleSize>
            <c:numRef>
              <c:f>user5!$F$35</c:f>
              <c:numCache>
                <c:formatCode>General</c:formatCode>
                <c:ptCount val="1"/>
              </c:numCache>
            </c:numRef>
          </c:bubbleSize>
          <c:bubble3D val="0"/>
          <c:extLst>
            <c:ext xmlns:c16="http://schemas.microsoft.com/office/drawing/2014/chart" uri="{C3380CC4-5D6E-409C-BE32-E72D297353CC}">
              <c16:uniqueId val="{00000008-02A2-4E61-88C8-CC52B46DD053}"/>
            </c:ext>
          </c:extLst>
        </c:ser>
        <c:ser>
          <c:idx val="9"/>
          <c:order val="9"/>
          <c:tx>
            <c:strRef>
              <c:f>user5!$C$38</c:f>
              <c:strCache>
                <c:ptCount val="1"/>
              </c:strCache>
            </c:strRef>
          </c:tx>
          <c:spPr>
            <a:ln w="25400">
              <a:noFill/>
            </a:ln>
          </c:spPr>
          <c:invertIfNegative val="0"/>
          <c:xVal>
            <c:numRef>
              <c:f>user5!$H$38</c:f>
              <c:numCache>
                <c:formatCode>General</c:formatCode>
                <c:ptCount val="1"/>
              </c:numCache>
            </c:numRef>
          </c:xVal>
          <c:yVal>
            <c:numLit>
              <c:formatCode>General</c:formatCode>
              <c:ptCount val="1"/>
              <c:pt idx="0">
                <c:v>0</c:v>
              </c:pt>
            </c:numLit>
          </c:yVal>
          <c:bubbleSize>
            <c:numRef>
              <c:f>user5!$F$38</c:f>
              <c:numCache>
                <c:formatCode>General</c:formatCode>
                <c:ptCount val="1"/>
              </c:numCache>
            </c:numRef>
          </c:bubbleSize>
          <c:bubble3D val="0"/>
          <c:extLst>
            <c:ext xmlns:c16="http://schemas.microsoft.com/office/drawing/2014/chart" uri="{C3380CC4-5D6E-409C-BE32-E72D297353CC}">
              <c16:uniqueId val="{00000009-02A2-4E61-88C8-CC52B46DD053}"/>
            </c:ext>
          </c:extLst>
        </c:ser>
        <c:dLbls>
          <c:showLegendKey val="0"/>
          <c:showVal val="0"/>
          <c:showCatName val="0"/>
          <c:showSerName val="0"/>
          <c:showPercent val="0"/>
          <c:showBubbleSize val="0"/>
        </c:dLbls>
        <c:bubbleScale val="300"/>
        <c:showNegBubbles val="0"/>
        <c:axId val="310826048"/>
        <c:axId val="310826624"/>
      </c:bubbleChart>
      <c:valAx>
        <c:axId val="310826048"/>
        <c:scaling>
          <c:orientation val="minMax"/>
          <c:max val="5"/>
          <c:min val="-5"/>
        </c:scaling>
        <c:delete val="0"/>
        <c:axPos val="b"/>
        <c:title>
          <c:tx>
            <c:rich>
              <a:bodyPr/>
              <a:lstStyle/>
              <a:p>
                <a:pPr>
                  <a:defRPr/>
                </a:pPr>
                <a:r>
                  <a:rPr lang="en-CA"/>
                  <a:t>mission contribution</a:t>
                </a:r>
              </a:p>
            </c:rich>
          </c:tx>
          <c:layout>
            <c:manualLayout>
              <c:xMode val="edge"/>
              <c:yMode val="edge"/>
              <c:x val="0.25550449375646322"/>
              <c:y val="0.82280723818783441"/>
            </c:manualLayout>
          </c:layout>
          <c:overlay val="0"/>
        </c:title>
        <c:numFmt formatCode="General" sourceLinked="1"/>
        <c:majorTickMark val="out"/>
        <c:minorTickMark val="none"/>
        <c:tickLblPos val="nextTo"/>
        <c:crossAx val="310826624"/>
        <c:crosses val="autoZero"/>
        <c:crossBetween val="midCat"/>
        <c:majorUnit val="1"/>
        <c:minorUnit val="1"/>
      </c:valAx>
      <c:valAx>
        <c:axId val="310826624"/>
        <c:scaling>
          <c:orientation val="minMax"/>
          <c:max val="1"/>
          <c:min val="-1"/>
        </c:scaling>
        <c:delete val="0"/>
        <c:axPos val="l"/>
        <c:majorGridlines>
          <c:spPr>
            <a:ln>
              <a:noFill/>
            </a:ln>
          </c:spPr>
        </c:majorGridlines>
        <c:numFmt formatCode="General" sourceLinked="1"/>
        <c:majorTickMark val="none"/>
        <c:minorTickMark val="none"/>
        <c:tickLblPos val="none"/>
        <c:crossAx val="310826048"/>
        <c:crosses val="autoZero"/>
        <c:crossBetween val="midCat"/>
        <c:majorUnit val="1"/>
        <c:minorUnit val="1"/>
      </c:valAx>
      <c:spPr>
        <a:ln w="3175">
          <a:solidFill>
            <a:srgbClr val="000000"/>
          </a:solidFill>
        </a:ln>
      </c:spPr>
    </c:plotArea>
    <c:legend>
      <c:legendPos val="r"/>
      <c:layout>
        <c:manualLayout>
          <c:xMode val="edge"/>
          <c:yMode val="edge"/>
          <c:x val="0.60378000477213101"/>
          <c:y val="0.20311641664217611"/>
          <c:w val="0.38479885468861802"/>
          <c:h val="0.625500868965706"/>
        </c:manualLayout>
      </c:layout>
      <c:overlay val="0"/>
    </c:legend>
    <c:plotVisOnly val="1"/>
    <c:dispBlanksAs val="gap"/>
    <c:showDLblsOverMax val="0"/>
  </c:chart>
  <c:printSettings>
    <c:headerFooter/>
    <c:pageMargins b="0.75000000000000244" l="0.7000000000000014" r="0.7000000000000014" t="0.75000000000000244" header="0.30000000000000021" footer="0.30000000000000021"/>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a:t>Money</a:t>
            </a:r>
          </a:p>
        </c:rich>
      </c:tx>
      <c:overlay val="0"/>
    </c:title>
    <c:autoTitleDeleted val="0"/>
    <c:plotArea>
      <c:layout>
        <c:manualLayout>
          <c:layoutTarget val="inner"/>
          <c:xMode val="edge"/>
          <c:yMode val="edge"/>
          <c:x val="5.1734828600970305E-2"/>
          <c:y val="0.24487238552753518"/>
          <c:w val="0.53164145390917605"/>
          <c:h val="0.56666664494523755"/>
        </c:manualLayout>
      </c:layout>
      <c:bubbleChart>
        <c:varyColors val="0"/>
        <c:ser>
          <c:idx val="0"/>
          <c:order val="0"/>
          <c:tx>
            <c:strRef>
              <c:f>user5!$C$11</c:f>
              <c:strCache>
                <c:ptCount val="1"/>
              </c:strCache>
            </c:strRef>
          </c:tx>
          <c:invertIfNegative val="0"/>
          <c:xVal>
            <c:numRef>
              <c:f>user5!$X$11</c:f>
              <c:numCache>
                <c:formatCode>0%</c:formatCode>
                <c:ptCount val="1"/>
                <c:pt idx="0">
                  <c:v>0</c:v>
                </c:pt>
              </c:numCache>
            </c:numRef>
          </c:xVal>
          <c:yVal>
            <c:numLit>
              <c:formatCode>General</c:formatCode>
              <c:ptCount val="1"/>
              <c:pt idx="0">
                <c:v>0</c:v>
              </c:pt>
            </c:numLit>
          </c:yVal>
          <c:bubbleSize>
            <c:numRef>
              <c:f>user5!$F$11</c:f>
              <c:numCache>
                <c:formatCode>General</c:formatCode>
                <c:ptCount val="1"/>
              </c:numCache>
            </c:numRef>
          </c:bubbleSize>
          <c:bubble3D val="0"/>
          <c:extLst>
            <c:ext xmlns:c16="http://schemas.microsoft.com/office/drawing/2014/chart" uri="{C3380CC4-5D6E-409C-BE32-E72D297353CC}">
              <c16:uniqueId val="{00000000-E20F-4E59-9E40-785128D9DA09}"/>
            </c:ext>
          </c:extLst>
        </c:ser>
        <c:ser>
          <c:idx val="1"/>
          <c:order val="1"/>
          <c:tx>
            <c:strRef>
              <c:f>user5!$C$14</c:f>
              <c:strCache>
                <c:ptCount val="1"/>
              </c:strCache>
            </c:strRef>
          </c:tx>
          <c:spPr>
            <a:ln w="25400">
              <a:noFill/>
            </a:ln>
          </c:spPr>
          <c:invertIfNegative val="0"/>
          <c:xVal>
            <c:numRef>
              <c:f>user5!$X$14</c:f>
              <c:numCache>
                <c:formatCode>0%</c:formatCode>
                <c:ptCount val="1"/>
                <c:pt idx="0">
                  <c:v>0</c:v>
                </c:pt>
              </c:numCache>
            </c:numRef>
          </c:xVal>
          <c:yVal>
            <c:numLit>
              <c:formatCode>General</c:formatCode>
              <c:ptCount val="1"/>
              <c:pt idx="0">
                <c:v>0</c:v>
              </c:pt>
            </c:numLit>
          </c:yVal>
          <c:bubbleSize>
            <c:numRef>
              <c:f>user5!$F$14</c:f>
              <c:numCache>
                <c:formatCode>General</c:formatCode>
                <c:ptCount val="1"/>
              </c:numCache>
            </c:numRef>
          </c:bubbleSize>
          <c:bubble3D val="0"/>
          <c:extLst>
            <c:ext xmlns:c16="http://schemas.microsoft.com/office/drawing/2014/chart" uri="{C3380CC4-5D6E-409C-BE32-E72D297353CC}">
              <c16:uniqueId val="{00000001-E20F-4E59-9E40-785128D9DA09}"/>
            </c:ext>
          </c:extLst>
        </c:ser>
        <c:ser>
          <c:idx val="2"/>
          <c:order val="2"/>
          <c:tx>
            <c:strRef>
              <c:f>user5!$C$17</c:f>
              <c:strCache>
                <c:ptCount val="1"/>
              </c:strCache>
            </c:strRef>
          </c:tx>
          <c:spPr>
            <a:ln w="25400">
              <a:noFill/>
            </a:ln>
          </c:spPr>
          <c:invertIfNegative val="0"/>
          <c:xVal>
            <c:numRef>
              <c:f>user5!$X$17</c:f>
              <c:numCache>
                <c:formatCode>0%</c:formatCode>
                <c:ptCount val="1"/>
                <c:pt idx="0">
                  <c:v>0</c:v>
                </c:pt>
              </c:numCache>
            </c:numRef>
          </c:xVal>
          <c:yVal>
            <c:numLit>
              <c:formatCode>General</c:formatCode>
              <c:ptCount val="1"/>
              <c:pt idx="0">
                <c:v>0</c:v>
              </c:pt>
            </c:numLit>
          </c:yVal>
          <c:bubbleSize>
            <c:numRef>
              <c:f>user5!$F$17</c:f>
              <c:numCache>
                <c:formatCode>General</c:formatCode>
                <c:ptCount val="1"/>
              </c:numCache>
            </c:numRef>
          </c:bubbleSize>
          <c:bubble3D val="0"/>
          <c:extLst>
            <c:ext xmlns:c16="http://schemas.microsoft.com/office/drawing/2014/chart" uri="{C3380CC4-5D6E-409C-BE32-E72D297353CC}">
              <c16:uniqueId val="{00000002-E20F-4E59-9E40-785128D9DA09}"/>
            </c:ext>
          </c:extLst>
        </c:ser>
        <c:ser>
          <c:idx val="3"/>
          <c:order val="3"/>
          <c:tx>
            <c:strRef>
              <c:f>user5!$C$20</c:f>
              <c:strCache>
                <c:ptCount val="1"/>
              </c:strCache>
            </c:strRef>
          </c:tx>
          <c:spPr>
            <a:ln w="25400">
              <a:noFill/>
            </a:ln>
          </c:spPr>
          <c:invertIfNegative val="0"/>
          <c:xVal>
            <c:numRef>
              <c:f>user5!$X$20</c:f>
              <c:numCache>
                <c:formatCode>0%</c:formatCode>
                <c:ptCount val="1"/>
                <c:pt idx="0">
                  <c:v>0</c:v>
                </c:pt>
              </c:numCache>
            </c:numRef>
          </c:xVal>
          <c:yVal>
            <c:numLit>
              <c:formatCode>General</c:formatCode>
              <c:ptCount val="1"/>
              <c:pt idx="0">
                <c:v>0</c:v>
              </c:pt>
            </c:numLit>
          </c:yVal>
          <c:bubbleSize>
            <c:numRef>
              <c:f>user5!$F$20</c:f>
              <c:numCache>
                <c:formatCode>General</c:formatCode>
                <c:ptCount val="1"/>
              </c:numCache>
            </c:numRef>
          </c:bubbleSize>
          <c:bubble3D val="0"/>
          <c:extLst>
            <c:ext xmlns:c16="http://schemas.microsoft.com/office/drawing/2014/chart" uri="{C3380CC4-5D6E-409C-BE32-E72D297353CC}">
              <c16:uniqueId val="{00000003-E20F-4E59-9E40-785128D9DA09}"/>
            </c:ext>
          </c:extLst>
        </c:ser>
        <c:ser>
          <c:idx val="4"/>
          <c:order val="4"/>
          <c:tx>
            <c:strRef>
              <c:f>user5!$C$23</c:f>
              <c:strCache>
                <c:ptCount val="1"/>
              </c:strCache>
            </c:strRef>
          </c:tx>
          <c:spPr>
            <a:ln w="25400">
              <a:noFill/>
            </a:ln>
          </c:spPr>
          <c:invertIfNegative val="0"/>
          <c:xVal>
            <c:numRef>
              <c:f>user5!$X$23</c:f>
              <c:numCache>
                <c:formatCode>0%</c:formatCode>
                <c:ptCount val="1"/>
                <c:pt idx="0">
                  <c:v>0</c:v>
                </c:pt>
              </c:numCache>
            </c:numRef>
          </c:xVal>
          <c:yVal>
            <c:numLit>
              <c:formatCode>General</c:formatCode>
              <c:ptCount val="1"/>
              <c:pt idx="0">
                <c:v>0</c:v>
              </c:pt>
            </c:numLit>
          </c:yVal>
          <c:bubbleSize>
            <c:numRef>
              <c:f>user5!$F$23</c:f>
              <c:numCache>
                <c:formatCode>General</c:formatCode>
                <c:ptCount val="1"/>
              </c:numCache>
            </c:numRef>
          </c:bubbleSize>
          <c:bubble3D val="0"/>
          <c:extLst>
            <c:ext xmlns:c16="http://schemas.microsoft.com/office/drawing/2014/chart" uri="{C3380CC4-5D6E-409C-BE32-E72D297353CC}">
              <c16:uniqueId val="{00000004-E20F-4E59-9E40-785128D9DA09}"/>
            </c:ext>
          </c:extLst>
        </c:ser>
        <c:ser>
          <c:idx val="5"/>
          <c:order val="5"/>
          <c:tx>
            <c:strRef>
              <c:f>user5!$C$26</c:f>
              <c:strCache>
                <c:ptCount val="1"/>
              </c:strCache>
            </c:strRef>
          </c:tx>
          <c:spPr>
            <a:ln w="25400">
              <a:noFill/>
            </a:ln>
          </c:spPr>
          <c:invertIfNegative val="0"/>
          <c:xVal>
            <c:numRef>
              <c:f>user5!$X$26</c:f>
              <c:numCache>
                <c:formatCode>0%</c:formatCode>
                <c:ptCount val="1"/>
                <c:pt idx="0">
                  <c:v>0</c:v>
                </c:pt>
              </c:numCache>
            </c:numRef>
          </c:xVal>
          <c:yVal>
            <c:numLit>
              <c:formatCode>General</c:formatCode>
              <c:ptCount val="1"/>
              <c:pt idx="0">
                <c:v>0</c:v>
              </c:pt>
            </c:numLit>
          </c:yVal>
          <c:bubbleSize>
            <c:numRef>
              <c:f>user5!$F$26</c:f>
              <c:numCache>
                <c:formatCode>General</c:formatCode>
                <c:ptCount val="1"/>
              </c:numCache>
            </c:numRef>
          </c:bubbleSize>
          <c:bubble3D val="0"/>
          <c:extLst>
            <c:ext xmlns:c16="http://schemas.microsoft.com/office/drawing/2014/chart" uri="{C3380CC4-5D6E-409C-BE32-E72D297353CC}">
              <c16:uniqueId val="{00000005-E20F-4E59-9E40-785128D9DA09}"/>
            </c:ext>
          </c:extLst>
        </c:ser>
        <c:ser>
          <c:idx val="6"/>
          <c:order val="6"/>
          <c:tx>
            <c:strRef>
              <c:f>user5!$C$29</c:f>
              <c:strCache>
                <c:ptCount val="1"/>
              </c:strCache>
            </c:strRef>
          </c:tx>
          <c:spPr>
            <a:ln w="25400">
              <a:noFill/>
            </a:ln>
          </c:spPr>
          <c:invertIfNegative val="0"/>
          <c:xVal>
            <c:numRef>
              <c:f>user5!$X$29</c:f>
              <c:numCache>
                <c:formatCode>0%</c:formatCode>
                <c:ptCount val="1"/>
                <c:pt idx="0">
                  <c:v>0</c:v>
                </c:pt>
              </c:numCache>
            </c:numRef>
          </c:xVal>
          <c:yVal>
            <c:numLit>
              <c:formatCode>General</c:formatCode>
              <c:ptCount val="1"/>
              <c:pt idx="0">
                <c:v>0</c:v>
              </c:pt>
            </c:numLit>
          </c:yVal>
          <c:bubbleSize>
            <c:numRef>
              <c:f>user5!$F$29</c:f>
              <c:numCache>
                <c:formatCode>General</c:formatCode>
                <c:ptCount val="1"/>
              </c:numCache>
            </c:numRef>
          </c:bubbleSize>
          <c:bubble3D val="0"/>
          <c:extLst>
            <c:ext xmlns:c16="http://schemas.microsoft.com/office/drawing/2014/chart" uri="{C3380CC4-5D6E-409C-BE32-E72D297353CC}">
              <c16:uniqueId val="{00000006-E20F-4E59-9E40-785128D9DA09}"/>
            </c:ext>
          </c:extLst>
        </c:ser>
        <c:ser>
          <c:idx val="7"/>
          <c:order val="7"/>
          <c:tx>
            <c:strRef>
              <c:f>user5!$C$32</c:f>
              <c:strCache>
                <c:ptCount val="1"/>
              </c:strCache>
            </c:strRef>
          </c:tx>
          <c:spPr>
            <a:ln w="25400">
              <a:noFill/>
            </a:ln>
          </c:spPr>
          <c:invertIfNegative val="0"/>
          <c:xVal>
            <c:numRef>
              <c:f>user5!$X$32</c:f>
              <c:numCache>
                <c:formatCode>0%</c:formatCode>
                <c:ptCount val="1"/>
                <c:pt idx="0">
                  <c:v>0</c:v>
                </c:pt>
              </c:numCache>
            </c:numRef>
          </c:xVal>
          <c:yVal>
            <c:numLit>
              <c:formatCode>General</c:formatCode>
              <c:ptCount val="1"/>
              <c:pt idx="0">
                <c:v>0</c:v>
              </c:pt>
            </c:numLit>
          </c:yVal>
          <c:bubbleSize>
            <c:numRef>
              <c:f>user5!$F$32</c:f>
              <c:numCache>
                <c:formatCode>General</c:formatCode>
                <c:ptCount val="1"/>
              </c:numCache>
            </c:numRef>
          </c:bubbleSize>
          <c:bubble3D val="0"/>
          <c:extLst>
            <c:ext xmlns:c16="http://schemas.microsoft.com/office/drawing/2014/chart" uri="{C3380CC4-5D6E-409C-BE32-E72D297353CC}">
              <c16:uniqueId val="{00000007-E20F-4E59-9E40-785128D9DA09}"/>
            </c:ext>
          </c:extLst>
        </c:ser>
        <c:ser>
          <c:idx val="8"/>
          <c:order val="8"/>
          <c:tx>
            <c:strRef>
              <c:f>user5!$C$35</c:f>
              <c:strCache>
                <c:ptCount val="1"/>
              </c:strCache>
            </c:strRef>
          </c:tx>
          <c:spPr>
            <a:ln w="25400">
              <a:noFill/>
            </a:ln>
          </c:spPr>
          <c:invertIfNegative val="0"/>
          <c:xVal>
            <c:numRef>
              <c:f>user5!$X$35</c:f>
              <c:numCache>
                <c:formatCode>0%</c:formatCode>
                <c:ptCount val="1"/>
                <c:pt idx="0">
                  <c:v>0</c:v>
                </c:pt>
              </c:numCache>
            </c:numRef>
          </c:xVal>
          <c:yVal>
            <c:numLit>
              <c:formatCode>General</c:formatCode>
              <c:ptCount val="1"/>
              <c:pt idx="0">
                <c:v>0</c:v>
              </c:pt>
            </c:numLit>
          </c:yVal>
          <c:bubbleSize>
            <c:numRef>
              <c:f>user5!$F$35</c:f>
              <c:numCache>
                <c:formatCode>General</c:formatCode>
                <c:ptCount val="1"/>
              </c:numCache>
            </c:numRef>
          </c:bubbleSize>
          <c:bubble3D val="0"/>
          <c:extLst>
            <c:ext xmlns:c16="http://schemas.microsoft.com/office/drawing/2014/chart" uri="{C3380CC4-5D6E-409C-BE32-E72D297353CC}">
              <c16:uniqueId val="{00000008-E20F-4E59-9E40-785128D9DA09}"/>
            </c:ext>
          </c:extLst>
        </c:ser>
        <c:ser>
          <c:idx val="9"/>
          <c:order val="9"/>
          <c:tx>
            <c:strRef>
              <c:f>user5!$C$38</c:f>
              <c:strCache>
                <c:ptCount val="1"/>
              </c:strCache>
            </c:strRef>
          </c:tx>
          <c:spPr>
            <a:ln w="25400">
              <a:noFill/>
            </a:ln>
          </c:spPr>
          <c:invertIfNegative val="0"/>
          <c:xVal>
            <c:numRef>
              <c:f>user5!$X$38</c:f>
              <c:numCache>
                <c:formatCode>0%</c:formatCode>
                <c:ptCount val="1"/>
                <c:pt idx="0">
                  <c:v>0</c:v>
                </c:pt>
              </c:numCache>
            </c:numRef>
          </c:xVal>
          <c:yVal>
            <c:numLit>
              <c:formatCode>General</c:formatCode>
              <c:ptCount val="1"/>
              <c:pt idx="0">
                <c:v>0</c:v>
              </c:pt>
            </c:numLit>
          </c:yVal>
          <c:bubbleSize>
            <c:numRef>
              <c:f>user5!$F$38</c:f>
              <c:numCache>
                <c:formatCode>General</c:formatCode>
                <c:ptCount val="1"/>
              </c:numCache>
            </c:numRef>
          </c:bubbleSize>
          <c:bubble3D val="0"/>
          <c:extLst>
            <c:ext xmlns:c16="http://schemas.microsoft.com/office/drawing/2014/chart" uri="{C3380CC4-5D6E-409C-BE32-E72D297353CC}">
              <c16:uniqueId val="{00000009-E20F-4E59-9E40-785128D9DA09}"/>
            </c:ext>
          </c:extLst>
        </c:ser>
        <c:dLbls>
          <c:showLegendKey val="0"/>
          <c:showVal val="0"/>
          <c:showCatName val="0"/>
          <c:showSerName val="0"/>
          <c:showPercent val="0"/>
          <c:showBubbleSize val="0"/>
        </c:dLbls>
        <c:bubbleScale val="300"/>
        <c:showNegBubbles val="0"/>
        <c:axId val="311828480"/>
        <c:axId val="311829056"/>
      </c:bubbleChart>
      <c:valAx>
        <c:axId val="311828480"/>
        <c:scaling>
          <c:orientation val="minMax"/>
          <c:max val="2"/>
          <c:min val="0"/>
        </c:scaling>
        <c:delete val="0"/>
        <c:axPos val="b"/>
        <c:title>
          <c:tx>
            <c:rich>
              <a:bodyPr/>
              <a:lstStyle/>
              <a:p>
                <a:pPr>
                  <a:defRPr/>
                </a:pPr>
                <a:r>
                  <a:rPr lang="en-CA"/>
                  <a:t>cost</a:t>
                </a:r>
                <a:r>
                  <a:rPr lang="en-CA" baseline="0"/>
                  <a:t> coverage</a:t>
                </a:r>
                <a:endParaRPr lang="en-CA"/>
              </a:p>
            </c:rich>
          </c:tx>
          <c:layout>
            <c:manualLayout>
              <c:xMode val="edge"/>
              <c:yMode val="edge"/>
              <c:x val="0.25550449375646322"/>
              <c:y val="0.82280723818783441"/>
            </c:manualLayout>
          </c:layout>
          <c:overlay val="0"/>
        </c:title>
        <c:numFmt formatCode="0%" sourceLinked="1"/>
        <c:majorTickMark val="out"/>
        <c:minorTickMark val="none"/>
        <c:tickLblPos val="nextTo"/>
        <c:crossAx val="311829056"/>
        <c:crosses val="autoZero"/>
        <c:crossBetween val="midCat"/>
        <c:majorUnit val="0.25"/>
        <c:minorUnit val="4.0000000000000022E-2"/>
      </c:valAx>
      <c:valAx>
        <c:axId val="311829056"/>
        <c:scaling>
          <c:orientation val="minMax"/>
          <c:max val="1"/>
          <c:min val="-1"/>
        </c:scaling>
        <c:delete val="0"/>
        <c:axPos val="l"/>
        <c:majorGridlines>
          <c:spPr>
            <a:ln>
              <a:noFill/>
            </a:ln>
          </c:spPr>
        </c:majorGridlines>
        <c:numFmt formatCode="General" sourceLinked="1"/>
        <c:majorTickMark val="none"/>
        <c:minorTickMark val="none"/>
        <c:tickLblPos val="none"/>
        <c:crossAx val="311828480"/>
        <c:crosses val="autoZero"/>
        <c:crossBetween val="midCat"/>
        <c:majorUnit val="1"/>
        <c:minorUnit val="1"/>
      </c:valAx>
      <c:spPr>
        <a:ln w="3175">
          <a:solidFill>
            <a:srgbClr val="000000"/>
          </a:solidFill>
        </a:ln>
      </c:spPr>
    </c:plotArea>
    <c:legend>
      <c:legendPos val="r"/>
      <c:layout>
        <c:manualLayout>
          <c:xMode val="edge"/>
          <c:yMode val="edge"/>
          <c:x val="0.60378000477213101"/>
          <c:y val="0.20311641664217611"/>
          <c:w val="0.38479885468861802"/>
          <c:h val="0.625500868965706"/>
        </c:manualLayout>
      </c:layout>
      <c:overlay val="0"/>
    </c:legend>
    <c:plotVisOnly val="1"/>
    <c:dispBlanksAs val="gap"/>
    <c:showDLblsOverMax val="0"/>
  </c:chart>
  <c:printSettings>
    <c:headerFooter/>
    <c:pageMargins b="0.75000000000000244" l="0.7000000000000014" r="0.7000000000000014" t="0.75000000000000244" header="0.30000000000000021" footer="0.30000000000000021"/>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a:t>Merit</a:t>
            </a:r>
          </a:p>
        </c:rich>
      </c:tx>
      <c:overlay val="0"/>
    </c:title>
    <c:autoTitleDeleted val="0"/>
    <c:plotArea>
      <c:layout>
        <c:manualLayout>
          <c:layoutTarget val="inner"/>
          <c:xMode val="edge"/>
          <c:yMode val="edge"/>
          <c:x val="5.1734828600970305E-2"/>
          <c:y val="0.24487238552753518"/>
          <c:w val="0.53164145390917605"/>
          <c:h val="0.56666664494523755"/>
        </c:manualLayout>
      </c:layout>
      <c:bubbleChart>
        <c:varyColors val="0"/>
        <c:ser>
          <c:idx val="0"/>
          <c:order val="0"/>
          <c:tx>
            <c:strRef>
              <c:f>user5!$C$11</c:f>
              <c:strCache>
                <c:ptCount val="1"/>
              </c:strCache>
            </c:strRef>
          </c:tx>
          <c:invertIfNegative val="0"/>
          <c:xVal>
            <c:numRef>
              <c:f>user5!$I$11</c:f>
              <c:numCache>
                <c:formatCode>General</c:formatCode>
                <c:ptCount val="1"/>
              </c:numCache>
            </c:numRef>
          </c:xVal>
          <c:yVal>
            <c:numLit>
              <c:formatCode>General</c:formatCode>
              <c:ptCount val="1"/>
              <c:pt idx="0">
                <c:v>0</c:v>
              </c:pt>
            </c:numLit>
          </c:yVal>
          <c:bubbleSize>
            <c:numRef>
              <c:f>user5!$F$11</c:f>
              <c:numCache>
                <c:formatCode>General</c:formatCode>
                <c:ptCount val="1"/>
              </c:numCache>
            </c:numRef>
          </c:bubbleSize>
          <c:bubble3D val="0"/>
          <c:extLst>
            <c:ext xmlns:c16="http://schemas.microsoft.com/office/drawing/2014/chart" uri="{C3380CC4-5D6E-409C-BE32-E72D297353CC}">
              <c16:uniqueId val="{00000000-9DC5-4E75-A7B9-E87268AE1D9A}"/>
            </c:ext>
          </c:extLst>
        </c:ser>
        <c:ser>
          <c:idx val="1"/>
          <c:order val="1"/>
          <c:tx>
            <c:strRef>
              <c:f>user5!$C$14</c:f>
              <c:strCache>
                <c:ptCount val="1"/>
              </c:strCache>
            </c:strRef>
          </c:tx>
          <c:spPr>
            <a:ln w="25400">
              <a:noFill/>
            </a:ln>
          </c:spPr>
          <c:invertIfNegative val="0"/>
          <c:xVal>
            <c:numRef>
              <c:f>user5!$I$14</c:f>
              <c:numCache>
                <c:formatCode>General</c:formatCode>
                <c:ptCount val="1"/>
              </c:numCache>
            </c:numRef>
          </c:xVal>
          <c:yVal>
            <c:numLit>
              <c:formatCode>General</c:formatCode>
              <c:ptCount val="1"/>
              <c:pt idx="0">
                <c:v>0</c:v>
              </c:pt>
            </c:numLit>
          </c:yVal>
          <c:bubbleSize>
            <c:numRef>
              <c:f>user5!$F$14</c:f>
              <c:numCache>
                <c:formatCode>General</c:formatCode>
                <c:ptCount val="1"/>
              </c:numCache>
            </c:numRef>
          </c:bubbleSize>
          <c:bubble3D val="0"/>
          <c:extLst>
            <c:ext xmlns:c16="http://schemas.microsoft.com/office/drawing/2014/chart" uri="{C3380CC4-5D6E-409C-BE32-E72D297353CC}">
              <c16:uniqueId val="{00000001-9DC5-4E75-A7B9-E87268AE1D9A}"/>
            </c:ext>
          </c:extLst>
        </c:ser>
        <c:ser>
          <c:idx val="2"/>
          <c:order val="2"/>
          <c:tx>
            <c:strRef>
              <c:f>user5!$C$17</c:f>
              <c:strCache>
                <c:ptCount val="1"/>
              </c:strCache>
            </c:strRef>
          </c:tx>
          <c:spPr>
            <a:ln w="25400">
              <a:noFill/>
            </a:ln>
          </c:spPr>
          <c:invertIfNegative val="0"/>
          <c:xVal>
            <c:numRef>
              <c:f>user5!$I$17</c:f>
              <c:numCache>
                <c:formatCode>General</c:formatCode>
                <c:ptCount val="1"/>
              </c:numCache>
            </c:numRef>
          </c:xVal>
          <c:yVal>
            <c:numLit>
              <c:formatCode>General</c:formatCode>
              <c:ptCount val="1"/>
              <c:pt idx="0">
                <c:v>0</c:v>
              </c:pt>
            </c:numLit>
          </c:yVal>
          <c:bubbleSize>
            <c:numRef>
              <c:f>user5!$F$17</c:f>
              <c:numCache>
                <c:formatCode>General</c:formatCode>
                <c:ptCount val="1"/>
              </c:numCache>
            </c:numRef>
          </c:bubbleSize>
          <c:bubble3D val="0"/>
          <c:extLst>
            <c:ext xmlns:c16="http://schemas.microsoft.com/office/drawing/2014/chart" uri="{C3380CC4-5D6E-409C-BE32-E72D297353CC}">
              <c16:uniqueId val="{00000002-9DC5-4E75-A7B9-E87268AE1D9A}"/>
            </c:ext>
          </c:extLst>
        </c:ser>
        <c:ser>
          <c:idx val="3"/>
          <c:order val="3"/>
          <c:tx>
            <c:strRef>
              <c:f>user5!$C$20</c:f>
              <c:strCache>
                <c:ptCount val="1"/>
              </c:strCache>
            </c:strRef>
          </c:tx>
          <c:spPr>
            <a:ln w="25400">
              <a:noFill/>
            </a:ln>
          </c:spPr>
          <c:invertIfNegative val="0"/>
          <c:xVal>
            <c:numRef>
              <c:f>user5!$I$20</c:f>
              <c:numCache>
                <c:formatCode>General</c:formatCode>
                <c:ptCount val="1"/>
              </c:numCache>
            </c:numRef>
          </c:xVal>
          <c:yVal>
            <c:numLit>
              <c:formatCode>General</c:formatCode>
              <c:ptCount val="1"/>
              <c:pt idx="0">
                <c:v>0</c:v>
              </c:pt>
            </c:numLit>
          </c:yVal>
          <c:bubbleSize>
            <c:numRef>
              <c:f>user5!$F$20</c:f>
              <c:numCache>
                <c:formatCode>General</c:formatCode>
                <c:ptCount val="1"/>
              </c:numCache>
            </c:numRef>
          </c:bubbleSize>
          <c:bubble3D val="0"/>
          <c:extLst>
            <c:ext xmlns:c16="http://schemas.microsoft.com/office/drawing/2014/chart" uri="{C3380CC4-5D6E-409C-BE32-E72D297353CC}">
              <c16:uniqueId val="{00000003-9DC5-4E75-A7B9-E87268AE1D9A}"/>
            </c:ext>
          </c:extLst>
        </c:ser>
        <c:ser>
          <c:idx val="4"/>
          <c:order val="4"/>
          <c:tx>
            <c:strRef>
              <c:f>user5!$C$23</c:f>
              <c:strCache>
                <c:ptCount val="1"/>
              </c:strCache>
            </c:strRef>
          </c:tx>
          <c:spPr>
            <a:ln w="25400">
              <a:noFill/>
            </a:ln>
          </c:spPr>
          <c:invertIfNegative val="0"/>
          <c:xVal>
            <c:numRef>
              <c:f>user5!$I$23</c:f>
              <c:numCache>
                <c:formatCode>General</c:formatCode>
                <c:ptCount val="1"/>
              </c:numCache>
            </c:numRef>
          </c:xVal>
          <c:yVal>
            <c:numLit>
              <c:formatCode>General</c:formatCode>
              <c:ptCount val="1"/>
              <c:pt idx="0">
                <c:v>0</c:v>
              </c:pt>
            </c:numLit>
          </c:yVal>
          <c:bubbleSize>
            <c:numRef>
              <c:f>user5!$F$23</c:f>
              <c:numCache>
                <c:formatCode>General</c:formatCode>
                <c:ptCount val="1"/>
              </c:numCache>
            </c:numRef>
          </c:bubbleSize>
          <c:bubble3D val="0"/>
          <c:extLst>
            <c:ext xmlns:c16="http://schemas.microsoft.com/office/drawing/2014/chart" uri="{C3380CC4-5D6E-409C-BE32-E72D297353CC}">
              <c16:uniqueId val="{00000004-9DC5-4E75-A7B9-E87268AE1D9A}"/>
            </c:ext>
          </c:extLst>
        </c:ser>
        <c:ser>
          <c:idx val="5"/>
          <c:order val="5"/>
          <c:tx>
            <c:strRef>
              <c:f>user5!$C$26</c:f>
              <c:strCache>
                <c:ptCount val="1"/>
              </c:strCache>
            </c:strRef>
          </c:tx>
          <c:spPr>
            <a:ln w="25400">
              <a:noFill/>
            </a:ln>
          </c:spPr>
          <c:invertIfNegative val="0"/>
          <c:xVal>
            <c:numRef>
              <c:f>user5!$I$26</c:f>
              <c:numCache>
                <c:formatCode>General</c:formatCode>
                <c:ptCount val="1"/>
              </c:numCache>
            </c:numRef>
          </c:xVal>
          <c:yVal>
            <c:numLit>
              <c:formatCode>General</c:formatCode>
              <c:ptCount val="1"/>
              <c:pt idx="0">
                <c:v>0</c:v>
              </c:pt>
            </c:numLit>
          </c:yVal>
          <c:bubbleSize>
            <c:numRef>
              <c:f>user5!$F$26</c:f>
              <c:numCache>
                <c:formatCode>General</c:formatCode>
                <c:ptCount val="1"/>
              </c:numCache>
            </c:numRef>
          </c:bubbleSize>
          <c:bubble3D val="0"/>
          <c:extLst>
            <c:ext xmlns:c16="http://schemas.microsoft.com/office/drawing/2014/chart" uri="{C3380CC4-5D6E-409C-BE32-E72D297353CC}">
              <c16:uniqueId val="{00000005-9DC5-4E75-A7B9-E87268AE1D9A}"/>
            </c:ext>
          </c:extLst>
        </c:ser>
        <c:ser>
          <c:idx val="6"/>
          <c:order val="6"/>
          <c:tx>
            <c:strRef>
              <c:f>user5!$C$29</c:f>
              <c:strCache>
                <c:ptCount val="1"/>
              </c:strCache>
            </c:strRef>
          </c:tx>
          <c:spPr>
            <a:ln w="25400">
              <a:noFill/>
            </a:ln>
          </c:spPr>
          <c:invertIfNegative val="0"/>
          <c:xVal>
            <c:numRef>
              <c:f>user5!$I$29</c:f>
              <c:numCache>
                <c:formatCode>General</c:formatCode>
                <c:ptCount val="1"/>
              </c:numCache>
            </c:numRef>
          </c:xVal>
          <c:yVal>
            <c:numLit>
              <c:formatCode>General</c:formatCode>
              <c:ptCount val="1"/>
              <c:pt idx="0">
                <c:v>0</c:v>
              </c:pt>
            </c:numLit>
          </c:yVal>
          <c:bubbleSize>
            <c:numRef>
              <c:f>user5!$F$29</c:f>
              <c:numCache>
                <c:formatCode>General</c:formatCode>
                <c:ptCount val="1"/>
              </c:numCache>
            </c:numRef>
          </c:bubbleSize>
          <c:bubble3D val="0"/>
          <c:extLst>
            <c:ext xmlns:c16="http://schemas.microsoft.com/office/drawing/2014/chart" uri="{C3380CC4-5D6E-409C-BE32-E72D297353CC}">
              <c16:uniqueId val="{00000006-9DC5-4E75-A7B9-E87268AE1D9A}"/>
            </c:ext>
          </c:extLst>
        </c:ser>
        <c:ser>
          <c:idx val="7"/>
          <c:order val="7"/>
          <c:tx>
            <c:strRef>
              <c:f>user5!$C$32</c:f>
              <c:strCache>
                <c:ptCount val="1"/>
              </c:strCache>
            </c:strRef>
          </c:tx>
          <c:spPr>
            <a:ln w="25400">
              <a:noFill/>
            </a:ln>
          </c:spPr>
          <c:invertIfNegative val="0"/>
          <c:xVal>
            <c:numRef>
              <c:f>user5!$I$32</c:f>
              <c:numCache>
                <c:formatCode>General</c:formatCode>
                <c:ptCount val="1"/>
              </c:numCache>
            </c:numRef>
          </c:xVal>
          <c:yVal>
            <c:numLit>
              <c:formatCode>General</c:formatCode>
              <c:ptCount val="1"/>
              <c:pt idx="0">
                <c:v>0</c:v>
              </c:pt>
            </c:numLit>
          </c:yVal>
          <c:bubbleSize>
            <c:numRef>
              <c:f>user5!$F$32</c:f>
              <c:numCache>
                <c:formatCode>General</c:formatCode>
                <c:ptCount val="1"/>
              </c:numCache>
            </c:numRef>
          </c:bubbleSize>
          <c:bubble3D val="0"/>
          <c:extLst>
            <c:ext xmlns:c16="http://schemas.microsoft.com/office/drawing/2014/chart" uri="{C3380CC4-5D6E-409C-BE32-E72D297353CC}">
              <c16:uniqueId val="{00000007-9DC5-4E75-A7B9-E87268AE1D9A}"/>
            </c:ext>
          </c:extLst>
        </c:ser>
        <c:ser>
          <c:idx val="8"/>
          <c:order val="8"/>
          <c:tx>
            <c:strRef>
              <c:f>user5!$C$35</c:f>
              <c:strCache>
                <c:ptCount val="1"/>
              </c:strCache>
            </c:strRef>
          </c:tx>
          <c:spPr>
            <a:ln w="25400">
              <a:noFill/>
            </a:ln>
          </c:spPr>
          <c:invertIfNegative val="0"/>
          <c:xVal>
            <c:numRef>
              <c:f>user5!$I$35</c:f>
              <c:numCache>
                <c:formatCode>General</c:formatCode>
                <c:ptCount val="1"/>
              </c:numCache>
            </c:numRef>
          </c:xVal>
          <c:yVal>
            <c:numLit>
              <c:formatCode>General</c:formatCode>
              <c:ptCount val="1"/>
              <c:pt idx="0">
                <c:v>0</c:v>
              </c:pt>
            </c:numLit>
          </c:yVal>
          <c:bubbleSize>
            <c:numRef>
              <c:f>user5!$F$35</c:f>
              <c:numCache>
                <c:formatCode>General</c:formatCode>
                <c:ptCount val="1"/>
              </c:numCache>
            </c:numRef>
          </c:bubbleSize>
          <c:bubble3D val="0"/>
          <c:extLst>
            <c:ext xmlns:c16="http://schemas.microsoft.com/office/drawing/2014/chart" uri="{C3380CC4-5D6E-409C-BE32-E72D297353CC}">
              <c16:uniqueId val="{00000008-9DC5-4E75-A7B9-E87268AE1D9A}"/>
            </c:ext>
          </c:extLst>
        </c:ser>
        <c:ser>
          <c:idx val="9"/>
          <c:order val="9"/>
          <c:tx>
            <c:strRef>
              <c:f>user5!$C$38</c:f>
              <c:strCache>
                <c:ptCount val="1"/>
              </c:strCache>
            </c:strRef>
          </c:tx>
          <c:spPr>
            <a:ln w="25400">
              <a:noFill/>
            </a:ln>
          </c:spPr>
          <c:invertIfNegative val="0"/>
          <c:xVal>
            <c:numRef>
              <c:f>user5!$I$38</c:f>
              <c:numCache>
                <c:formatCode>General</c:formatCode>
                <c:ptCount val="1"/>
              </c:numCache>
            </c:numRef>
          </c:xVal>
          <c:yVal>
            <c:numLit>
              <c:formatCode>General</c:formatCode>
              <c:ptCount val="1"/>
              <c:pt idx="0">
                <c:v>0</c:v>
              </c:pt>
            </c:numLit>
          </c:yVal>
          <c:bubbleSize>
            <c:numRef>
              <c:f>user5!$F$38</c:f>
              <c:numCache>
                <c:formatCode>General</c:formatCode>
                <c:ptCount val="1"/>
              </c:numCache>
            </c:numRef>
          </c:bubbleSize>
          <c:bubble3D val="0"/>
          <c:extLst>
            <c:ext xmlns:c16="http://schemas.microsoft.com/office/drawing/2014/chart" uri="{C3380CC4-5D6E-409C-BE32-E72D297353CC}">
              <c16:uniqueId val="{00000009-9DC5-4E75-A7B9-E87268AE1D9A}"/>
            </c:ext>
          </c:extLst>
        </c:ser>
        <c:dLbls>
          <c:showLegendKey val="0"/>
          <c:showVal val="0"/>
          <c:showCatName val="0"/>
          <c:showSerName val="0"/>
          <c:showPercent val="0"/>
          <c:showBubbleSize val="0"/>
        </c:dLbls>
        <c:bubbleScale val="300"/>
        <c:showNegBubbles val="0"/>
        <c:axId val="311831360"/>
        <c:axId val="311831936"/>
      </c:bubbleChart>
      <c:valAx>
        <c:axId val="311831360"/>
        <c:scaling>
          <c:orientation val="minMax"/>
          <c:max val="10"/>
          <c:min val="0"/>
        </c:scaling>
        <c:delete val="0"/>
        <c:axPos val="b"/>
        <c:title>
          <c:tx>
            <c:rich>
              <a:bodyPr/>
              <a:lstStyle/>
              <a:p>
                <a:pPr>
                  <a:defRPr/>
                </a:pPr>
                <a:r>
                  <a:rPr lang="en-CA"/>
                  <a:t>merit</a:t>
                </a:r>
              </a:p>
            </c:rich>
          </c:tx>
          <c:layout>
            <c:manualLayout>
              <c:xMode val="edge"/>
              <c:yMode val="edge"/>
              <c:x val="0.25550449375646322"/>
              <c:y val="0.82280723818783441"/>
            </c:manualLayout>
          </c:layout>
          <c:overlay val="0"/>
        </c:title>
        <c:numFmt formatCode="General" sourceLinked="1"/>
        <c:majorTickMark val="out"/>
        <c:minorTickMark val="none"/>
        <c:tickLblPos val="nextTo"/>
        <c:crossAx val="311831936"/>
        <c:crosses val="autoZero"/>
        <c:crossBetween val="midCat"/>
        <c:majorUnit val="2"/>
        <c:minorUnit val="1"/>
      </c:valAx>
      <c:valAx>
        <c:axId val="311831936"/>
        <c:scaling>
          <c:orientation val="minMax"/>
          <c:max val="1"/>
          <c:min val="-1"/>
        </c:scaling>
        <c:delete val="0"/>
        <c:axPos val="l"/>
        <c:majorGridlines>
          <c:spPr>
            <a:ln>
              <a:noFill/>
            </a:ln>
          </c:spPr>
        </c:majorGridlines>
        <c:numFmt formatCode="General" sourceLinked="1"/>
        <c:majorTickMark val="none"/>
        <c:minorTickMark val="none"/>
        <c:tickLblPos val="none"/>
        <c:crossAx val="311831360"/>
        <c:crosses val="autoZero"/>
        <c:crossBetween val="midCat"/>
        <c:majorUnit val="1"/>
        <c:minorUnit val="1"/>
      </c:valAx>
      <c:spPr>
        <a:ln w="3175">
          <a:solidFill>
            <a:srgbClr val="000000"/>
          </a:solidFill>
        </a:ln>
      </c:spPr>
    </c:plotArea>
    <c:legend>
      <c:legendPos val="r"/>
      <c:layout>
        <c:manualLayout>
          <c:xMode val="edge"/>
          <c:yMode val="edge"/>
          <c:x val="0.60378000477213101"/>
          <c:y val="0.20311641664217611"/>
          <c:w val="0.38479885468861802"/>
          <c:h val="0.625500868965706"/>
        </c:manualLayout>
      </c:layout>
      <c:overlay val="0"/>
    </c:legend>
    <c:plotVisOnly val="1"/>
    <c:dispBlanksAs val="gap"/>
    <c:showDLblsOverMax val="0"/>
  </c:chart>
  <c:printSettings>
    <c:headerFooter/>
    <c:pageMargins b="0.75000000000000244" l="0.7000000000000014" r="0.7000000000000014" t="0.75000000000000244" header="0.30000000000000021" footer="0.30000000000000021"/>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a:t>Mission</a:t>
            </a:r>
          </a:p>
        </c:rich>
      </c:tx>
      <c:overlay val="0"/>
    </c:title>
    <c:autoTitleDeleted val="0"/>
    <c:plotArea>
      <c:layout>
        <c:manualLayout>
          <c:layoutTarget val="inner"/>
          <c:xMode val="edge"/>
          <c:yMode val="edge"/>
          <c:x val="5.1734828600970305E-2"/>
          <c:y val="0.24487238552753518"/>
          <c:w val="0.53164145390917605"/>
          <c:h val="0.56666664494523755"/>
        </c:manualLayout>
      </c:layout>
      <c:bubbleChart>
        <c:varyColors val="0"/>
        <c:ser>
          <c:idx val="0"/>
          <c:order val="0"/>
          <c:tx>
            <c:strRef>
              <c:f>user6!$C$11</c:f>
              <c:strCache>
                <c:ptCount val="1"/>
              </c:strCache>
            </c:strRef>
          </c:tx>
          <c:invertIfNegative val="0"/>
          <c:xVal>
            <c:numRef>
              <c:f>user6!$H$11</c:f>
              <c:numCache>
                <c:formatCode>General</c:formatCode>
                <c:ptCount val="1"/>
              </c:numCache>
            </c:numRef>
          </c:xVal>
          <c:yVal>
            <c:numLit>
              <c:formatCode>General</c:formatCode>
              <c:ptCount val="1"/>
              <c:pt idx="0">
                <c:v>0</c:v>
              </c:pt>
            </c:numLit>
          </c:yVal>
          <c:bubbleSize>
            <c:numRef>
              <c:f>user6!$F$11</c:f>
              <c:numCache>
                <c:formatCode>General</c:formatCode>
                <c:ptCount val="1"/>
              </c:numCache>
            </c:numRef>
          </c:bubbleSize>
          <c:bubble3D val="0"/>
          <c:extLst>
            <c:ext xmlns:c16="http://schemas.microsoft.com/office/drawing/2014/chart" uri="{C3380CC4-5D6E-409C-BE32-E72D297353CC}">
              <c16:uniqueId val="{00000000-9009-4DC6-B7FB-BA3CDD469E1F}"/>
            </c:ext>
          </c:extLst>
        </c:ser>
        <c:ser>
          <c:idx val="1"/>
          <c:order val="1"/>
          <c:tx>
            <c:strRef>
              <c:f>user6!$C$14</c:f>
              <c:strCache>
                <c:ptCount val="1"/>
              </c:strCache>
            </c:strRef>
          </c:tx>
          <c:spPr>
            <a:ln w="25400">
              <a:noFill/>
            </a:ln>
          </c:spPr>
          <c:invertIfNegative val="0"/>
          <c:xVal>
            <c:numRef>
              <c:f>user6!$H$14</c:f>
              <c:numCache>
                <c:formatCode>General</c:formatCode>
                <c:ptCount val="1"/>
              </c:numCache>
            </c:numRef>
          </c:xVal>
          <c:yVal>
            <c:numLit>
              <c:formatCode>General</c:formatCode>
              <c:ptCount val="1"/>
              <c:pt idx="0">
                <c:v>0</c:v>
              </c:pt>
            </c:numLit>
          </c:yVal>
          <c:bubbleSize>
            <c:numRef>
              <c:f>user6!$F$14</c:f>
              <c:numCache>
                <c:formatCode>General</c:formatCode>
                <c:ptCount val="1"/>
              </c:numCache>
            </c:numRef>
          </c:bubbleSize>
          <c:bubble3D val="0"/>
          <c:extLst>
            <c:ext xmlns:c16="http://schemas.microsoft.com/office/drawing/2014/chart" uri="{C3380CC4-5D6E-409C-BE32-E72D297353CC}">
              <c16:uniqueId val="{00000001-9009-4DC6-B7FB-BA3CDD469E1F}"/>
            </c:ext>
          </c:extLst>
        </c:ser>
        <c:ser>
          <c:idx val="2"/>
          <c:order val="2"/>
          <c:tx>
            <c:strRef>
              <c:f>user6!$C$17</c:f>
              <c:strCache>
                <c:ptCount val="1"/>
              </c:strCache>
            </c:strRef>
          </c:tx>
          <c:spPr>
            <a:ln w="25400">
              <a:noFill/>
            </a:ln>
          </c:spPr>
          <c:invertIfNegative val="0"/>
          <c:xVal>
            <c:numRef>
              <c:f>user6!$H$17</c:f>
              <c:numCache>
                <c:formatCode>General</c:formatCode>
                <c:ptCount val="1"/>
              </c:numCache>
            </c:numRef>
          </c:xVal>
          <c:yVal>
            <c:numLit>
              <c:formatCode>General</c:formatCode>
              <c:ptCount val="1"/>
              <c:pt idx="0">
                <c:v>0</c:v>
              </c:pt>
            </c:numLit>
          </c:yVal>
          <c:bubbleSize>
            <c:numRef>
              <c:f>user6!$F$17</c:f>
              <c:numCache>
                <c:formatCode>General</c:formatCode>
                <c:ptCount val="1"/>
              </c:numCache>
            </c:numRef>
          </c:bubbleSize>
          <c:bubble3D val="0"/>
          <c:extLst>
            <c:ext xmlns:c16="http://schemas.microsoft.com/office/drawing/2014/chart" uri="{C3380CC4-5D6E-409C-BE32-E72D297353CC}">
              <c16:uniqueId val="{00000002-9009-4DC6-B7FB-BA3CDD469E1F}"/>
            </c:ext>
          </c:extLst>
        </c:ser>
        <c:ser>
          <c:idx val="3"/>
          <c:order val="3"/>
          <c:tx>
            <c:strRef>
              <c:f>user6!$C$20</c:f>
              <c:strCache>
                <c:ptCount val="1"/>
              </c:strCache>
            </c:strRef>
          </c:tx>
          <c:spPr>
            <a:ln w="25400">
              <a:noFill/>
            </a:ln>
          </c:spPr>
          <c:invertIfNegative val="0"/>
          <c:xVal>
            <c:numRef>
              <c:f>user6!$H$20</c:f>
              <c:numCache>
                <c:formatCode>General</c:formatCode>
                <c:ptCount val="1"/>
              </c:numCache>
            </c:numRef>
          </c:xVal>
          <c:yVal>
            <c:numLit>
              <c:formatCode>General</c:formatCode>
              <c:ptCount val="1"/>
              <c:pt idx="0">
                <c:v>0</c:v>
              </c:pt>
            </c:numLit>
          </c:yVal>
          <c:bubbleSize>
            <c:numRef>
              <c:f>user6!$F$20</c:f>
              <c:numCache>
                <c:formatCode>General</c:formatCode>
                <c:ptCount val="1"/>
              </c:numCache>
            </c:numRef>
          </c:bubbleSize>
          <c:bubble3D val="0"/>
          <c:extLst>
            <c:ext xmlns:c16="http://schemas.microsoft.com/office/drawing/2014/chart" uri="{C3380CC4-5D6E-409C-BE32-E72D297353CC}">
              <c16:uniqueId val="{00000003-9009-4DC6-B7FB-BA3CDD469E1F}"/>
            </c:ext>
          </c:extLst>
        </c:ser>
        <c:ser>
          <c:idx val="4"/>
          <c:order val="4"/>
          <c:tx>
            <c:strRef>
              <c:f>user6!$C$23</c:f>
              <c:strCache>
                <c:ptCount val="1"/>
              </c:strCache>
            </c:strRef>
          </c:tx>
          <c:spPr>
            <a:ln w="25400">
              <a:noFill/>
            </a:ln>
          </c:spPr>
          <c:invertIfNegative val="0"/>
          <c:xVal>
            <c:numRef>
              <c:f>user6!$H$23</c:f>
              <c:numCache>
                <c:formatCode>General</c:formatCode>
                <c:ptCount val="1"/>
              </c:numCache>
            </c:numRef>
          </c:xVal>
          <c:yVal>
            <c:numLit>
              <c:formatCode>General</c:formatCode>
              <c:ptCount val="1"/>
              <c:pt idx="0">
                <c:v>0</c:v>
              </c:pt>
            </c:numLit>
          </c:yVal>
          <c:bubbleSize>
            <c:numRef>
              <c:f>user6!$F$23</c:f>
              <c:numCache>
                <c:formatCode>General</c:formatCode>
                <c:ptCount val="1"/>
              </c:numCache>
            </c:numRef>
          </c:bubbleSize>
          <c:bubble3D val="0"/>
          <c:extLst>
            <c:ext xmlns:c16="http://schemas.microsoft.com/office/drawing/2014/chart" uri="{C3380CC4-5D6E-409C-BE32-E72D297353CC}">
              <c16:uniqueId val="{00000004-9009-4DC6-B7FB-BA3CDD469E1F}"/>
            </c:ext>
          </c:extLst>
        </c:ser>
        <c:ser>
          <c:idx val="5"/>
          <c:order val="5"/>
          <c:tx>
            <c:strRef>
              <c:f>user6!$C$26</c:f>
              <c:strCache>
                <c:ptCount val="1"/>
              </c:strCache>
            </c:strRef>
          </c:tx>
          <c:spPr>
            <a:ln w="25400">
              <a:noFill/>
            </a:ln>
          </c:spPr>
          <c:invertIfNegative val="0"/>
          <c:xVal>
            <c:numRef>
              <c:f>user6!$H$26</c:f>
              <c:numCache>
                <c:formatCode>General</c:formatCode>
                <c:ptCount val="1"/>
              </c:numCache>
            </c:numRef>
          </c:xVal>
          <c:yVal>
            <c:numLit>
              <c:formatCode>General</c:formatCode>
              <c:ptCount val="1"/>
              <c:pt idx="0">
                <c:v>0</c:v>
              </c:pt>
            </c:numLit>
          </c:yVal>
          <c:bubbleSize>
            <c:numRef>
              <c:f>user6!$F$26</c:f>
              <c:numCache>
                <c:formatCode>General</c:formatCode>
                <c:ptCount val="1"/>
              </c:numCache>
            </c:numRef>
          </c:bubbleSize>
          <c:bubble3D val="0"/>
          <c:extLst>
            <c:ext xmlns:c16="http://schemas.microsoft.com/office/drawing/2014/chart" uri="{C3380CC4-5D6E-409C-BE32-E72D297353CC}">
              <c16:uniqueId val="{00000005-9009-4DC6-B7FB-BA3CDD469E1F}"/>
            </c:ext>
          </c:extLst>
        </c:ser>
        <c:ser>
          <c:idx val="6"/>
          <c:order val="6"/>
          <c:tx>
            <c:strRef>
              <c:f>user6!$C$29</c:f>
              <c:strCache>
                <c:ptCount val="1"/>
              </c:strCache>
            </c:strRef>
          </c:tx>
          <c:spPr>
            <a:ln w="25400">
              <a:noFill/>
            </a:ln>
          </c:spPr>
          <c:invertIfNegative val="0"/>
          <c:xVal>
            <c:numRef>
              <c:f>user6!$H$29</c:f>
              <c:numCache>
                <c:formatCode>General</c:formatCode>
                <c:ptCount val="1"/>
              </c:numCache>
            </c:numRef>
          </c:xVal>
          <c:yVal>
            <c:numLit>
              <c:formatCode>General</c:formatCode>
              <c:ptCount val="1"/>
              <c:pt idx="0">
                <c:v>0</c:v>
              </c:pt>
            </c:numLit>
          </c:yVal>
          <c:bubbleSize>
            <c:numRef>
              <c:f>user6!$F$29</c:f>
              <c:numCache>
                <c:formatCode>General</c:formatCode>
                <c:ptCount val="1"/>
              </c:numCache>
            </c:numRef>
          </c:bubbleSize>
          <c:bubble3D val="0"/>
          <c:extLst>
            <c:ext xmlns:c16="http://schemas.microsoft.com/office/drawing/2014/chart" uri="{C3380CC4-5D6E-409C-BE32-E72D297353CC}">
              <c16:uniqueId val="{00000006-9009-4DC6-B7FB-BA3CDD469E1F}"/>
            </c:ext>
          </c:extLst>
        </c:ser>
        <c:ser>
          <c:idx val="7"/>
          <c:order val="7"/>
          <c:tx>
            <c:strRef>
              <c:f>user6!$C$32</c:f>
              <c:strCache>
                <c:ptCount val="1"/>
              </c:strCache>
            </c:strRef>
          </c:tx>
          <c:spPr>
            <a:ln w="25400">
              <a:noFill/>
            </a:ln>
          </c:spPr>
          <c:invertIfNegative val="0"/>
          <c:xVal>
            <c:numRef>
              <c:f>user6!$H$32</c:f>
              <c:numCache>
                <c:formatCode>General</c:formatCode>
                <c:ptCount val="1"/>
              </c:numCache>
            </c:numRef>
          </c:xVal>
          <c:yVal>
            <c:numLit>
              <c:formatCode>General</c:formatCode>
              <c:ptCount val="1"/>
              <c:pt idx="0">
                <c:v>0</c:v>
              </c:pt>
            </c:numLit>
          </c:yVal>
          <c:bubbleSize>
            <c:numRef>
              <c:f>user6!$F$32</c:f>
              <c:numCache>
                <c:formatCode>General</c:formatCode>
                <c:ptCount val="1"/>
              </c:numCache>
            </c:numRef>
          </c:bubbleSize>
          <c:bubble3D val="0"/>
          <c:extLst>
            <c:ext xmlns:c16="http://schemas.microsoft.com/office/drawing/2014/chart" uri="{C3380CC4-5D6E-409C-BE32-E72D297353CC}">
              <c16:uniqueId val="{00000007-9009-4DC6-B7FB-BA3CDD469E1F}"/>
            </c:ext>
          </c:extLst>
        </c:ser>
        <c:ser>
          <c:idx val="8"/>
          <c:order val="8"/>
          <c:tx>
            <c:strRef>
              <c:f>user6!$C$35</c:f>
              <c:strCache>
                <c:ptCount val="1"/>
              </c:strCache>
            </c:strRef>
          </c:tx>
          <c:spPr>
            <a:ln w="25400">
              <a:noFill/>
            </a:ln>
          </c:spPr>
          <c:invertIfNegative val="0"/>
          <c:xVal>
            <c:numRef>
              <c:f>user6!$H$35</c:f>
              <c:numCache>
                <c:formatCode>General</c:formatCode>
                <c:ptCount val="1"/>
              </c:numCache>
            </c:numRef>
          </c:xVal>
          <c:yVal>
            <c:numLit>
              <c:formatCode>General</c:formatCode>
              <c:ptCount val="1"/>
              <c:pt idx="0">
                <c:v>0</c:v>
              </c:pt>
            </c:numLit>
          </c:yVal>
          <c:bubbleSize>
            <c:numRef>
              <c:f>user6!$F$35</c:f>
              <c:numCache>
                <c:formatCode>General</c:formatCode>
                <c:ptCount val="1"/>
              </c:numCache>
            </c:numRef>
          </c:bubbleSize>
          <c:bubble3D val="0"/>
          <c:extLst>
            <c:ext xmlns:c16="http://schemas.microsoft.com/office/drawing/2014/chart" uri="{C3380CC4-5D6E-409C-BE32-E72D297353CC}">
              <c16:uniqueId val="{00000008-9009-4DC6-B7FB-BA3CDD469E1F}"/>
            </c:ext>
          </c:extLst>
        </c:ser>
        <c:ser>
          <c:idx val="9"/>
          <c:order val="9"/>
          <c:tx>
            <c:strRef>
              <c:f>user6!$C$38</c:f>
              <c:strCache>
                <c:ptCount val="1"/>
              </c:strCache>
            </c:strRef>
          </c:tx>
          <c:spPr>
            <a:ln w="25400">
              <a:noFill/>
            </a:ln>
          </c:spPr>
          <c:invertIfNegative val="0"/>
          <c:xVal>
            <c:numRef>
              <c:f>user6!$H$38</c:f>
              <c:numCache>
                <c:formatCode>General</c:formatCode>
                <c:ptCount val="1"/>
              </c:numCache>
            </c:numRef>
          </c:xVal>
          <c:yVal>
            <c:numLit>
              <c:formatCode>General</c:formatCode>
              <c:ptCount val="1"/>
              <c:pt idx="0">
                <c:v>0</c:v>
              </c:pt>
            </c:numLit>
          </c:yVal>
          <c:bubbleSize>
            <c:numRef>
              <c:f>user6!$F$38</c:f>
              <c:numCache>
                <c:formatCode>General</c:formatCode>
                <c:ptCount val="1"/>
              </c:numCache>
            </c:numRef>
          </c:bubbleSize>
          <c:bubble3D val="0"/>
          <c:extLst>
            <c:ext xmlns:c16="http://schemas.microsoft.com/office/drawing/2014/chart" uri="{C3380CC4-5D6E-409C-BE32-E72D297353CC}">
              <c16:uniqueId val="{00000009-9009-4DC6-B7FB-BA3CDD469E1F}"/>
            </c:ext>
          </c:extLst>
        </c:ser>
        <c:dLbls>
          <c:showLegendKey val="0"/>
          <c:showVal val="0"/>
          <c:showCatName val="0"/>
          <c:showSerName val="0"/>
          <c:showPercent val="0"/>
          <c:showBubbleSize val="0"/>
        </c:dLbls>
        <c:bubbleScale val="300"/>
        <c:showNegBubbles val="0"/>
        <c:axId val="311835392"/>
        <c:axId val="311835968"/>
      </c:bubbleChart>
      <c:valAx>
        <c:axId val="311835392"/>
        <c:scaling>
          <c:orientation val="minMax"/>
          <c:max val="5"/>
          <c:min val="-5"/>
        </c:scaling>
        <c:delete val="0"/>
        <c:axPos val="b"/>
        <c:title>
          <c:tx>
            <c:rich>
              <a:bodyPr/>
              <a:lstStyle/>
              <a:p>
                <a:pPr>
                  <a:defRPr/>
                </a:pPr>
                <a:r>
                  <a:rPr lang="en-CA"/>
                  <a:t>mission contribution</a:t>
                </a:r>
              </a:p>
            </c:rich>
          </c:tx>
          <c:layout>
            <c:manualLayout>
              <c:xMode val="edge"/>
              <c:yMode val="edge"/>
              <c:x val="0.25550449375646322"/>
              <c:y val="0.82280723818783441"/>
            </c:manualLayout>
          </c:layout>
          <c:overlay val="0"/>
        </c:title>
        <c:numFmt formatCode="General" sourceLinked="1"/>
        <c:majorTickMark val="out"/>
        <c:minorTickMark val="none"/>
        <c:tickLblPos val="nextTo"/>
        <c:crossAx val="311835968"/>
        <c:crosses val="autoZero"/>
        <c:crossBetween val="midCat"/>
        <c:majorUnit val="1"/>
        <c:minorUnit val="1"/>
      </c:valAx>
      <c:valAx>
        <c:axId val="311835968"/>
        <c:scaling>
          <c:orientation val="minMax"/>
          <c:max val="1"/>
          <c:min val="-1"/>
        </c:scaling>
        <c:delete val="0"/>
        <c:axPos val="l"/>
        <c:majorGridlines>
          <c:spPr>
            <a:ln>
              <a:noFill/>
            </a:ln>
          </c:spPr>
        </c:majorGridlines>
        <c:numFmt formatCode="General" sourceLinked="1"/>
        <c:majorTickMark val="none"/>
        <c:minorTickMark val="none"/>
        <c:tickLblPos val="none"/>
        <c:crossAx val="311835392"/>
        <c:crosses val="autoZero"/>
        <c:crossBetween val="midCat"/>
        <c:majorUnit val="1"/>
        <c:minorUnit val="1"/>
      </c:valAx>
      <c:spPr>
        <a:ln w="3175">
          <a:solidFill>
            <a:srgbClr val="000000"/>
          </a:solidFill>
        </a:ln>
      </c:spPr>
    </c:plotArea>
    <c:legend>
      <c:legendPos val="r"/>
      <c:layout>
        <c:manualLayout>
          <c:xMode val="edge"/>
          <c:yMode val="edge"/>
          <c:x val="0.60378000477213101"/>
          <c:y val="0.20311641664217611"/>
          <c:w val="0.38479885468861802"/>
          <c:h val="0.625500868965706"/>
        </c:manualLayout>
      </c:layout>
      <c:overlay val="0"/>
    </c:legend>
    <c:plotVisOnly val="1"/>
    <c:dispBlanksAs val="gap"/>
    <c:showDLblsOverMax val="0"/>
  </c:chart>
  <c:printSettings>
    <c:headerFooter/>
    <c:pageMargins b="0.75000000000000244" l="0.7000000000000014" r="0.7000000000000014" t="0.75000000000000244" header="0.30000000000000021" footer="0.30000000000000021"/>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a:t>Money</a:t>
            </a:r>
          </a:p>
        </c:rich>
      </c:tx>
      <c:overlay val="0"/>
    </c:title>
    <c:autoTitleDeleted val="0"/>
    <c:plotArea>
      <c:layout>
        <c:manualLayout>
          <c:layoutTarget val="inner"/>
          <c:xMode val="edge"/>
          <c:yMode val="edge"/>
          <c:x val="5.1734828600970305E-2"/>
          <c:y val="0.24487238552753518"/>
          <c:w val="0.53164145390917605"/>
          <c:h val="0.56666664494523755"/>
        </c:manualLayout>
      </c:layout>
      <c:bubbleChart>
        <c:varyColors val="0"/>
        <c:ser>
          <c:idx val="0"/>
          <c:order val="0"/>
          <c:tx>
            <c:strRef>
              <c:f>user6!$C$11</c:f>
              <c:strCache>
                <c:ptCount val="1"/>
              </c:strCache>
            </c:strRef>
          </c:tx>
          <c:invertIfNegative val="0"/>
          <c:xVal>
            <c:numRef>
              <c:f>user6!$X$11</c:f>
              <c:numCache>
                <c:formatCode>0%</c:formatCode>
                <c:ptCount val="1"/>
                <c:pt idx="0">
                  <c:v>0</c:v>
                </c:pt>
              </c:numCache>
            </c:numRef>
          </c:xVal>
          <c:yVal>
            <c:numLit>
              <c:formatCode>General</c:formatCode>
              <c:ptCount val="1"/>
              <c:pt idx="0">
                <c:v>0</c:v>
              </c:pt>
            </c:numLit>
          </c:yVal>
          <c:bubbleSize>
            <c:numRef>
              <c:f>user6!$F$11</c:f>
              <c:numCache>
                <c:formatCode>General</c:formatCode>
                <c:ptCount val="1"/>
              </c:numCache>
            </c:numRef>
          </c:bubbleSize>
          <c:bubble3D val="0"/>
          <c:extLst>
            <c:ext xmlns:c16="http://schemas.microsoft.com/office/drawing/2014/chart" uri="{C3380CC4-5D6E-409C-BE32-E72D297353CC}">
              <c16:uniqueId val="{00000000-9A63-4208-B486-2C1BA12193EC}"/>
            </c:ext>
          </c:extLst>
        </c:ser>
        <c:ser>
          <c:idx val="1"/>
          <c:order val="1"/>
          <c:tx>
            <c:strRef>
              <c:f>user6!$C$14</c:f>
              <c:strCache>
                <c:ptCount val="1"/>
              </c:strCache>
            </c:strRef>
          </c:tx>
          <c:spPr>
            <a:ln w="25400">
              <a:noFill/>
            </a:ln>
          </c:spPr>
          <c:invertIfNegative val="0"/>
          <c:xVal>
            <c:numRef>
              <c:f>user6!$X$14</c:f>
              <c:numCache>
                <c:formatCode>0%</c:formatCode>
                <c:ptCount val="1"/>
                <c:pt idx="0">
                  <c:v>0</c:v>
                </c:pt>
              </c:numCache>
            </c:numRef>
          </c:xVal>
          <c:yVal>
            <c:numLit>
              <c:formatCode>General</c:formatCode>
              <c:ptCount val="1"/>
              <c:pt idx="0">
                <c:v>0</c:v>
              </c:pt>
            </c:numLit>
          </c:yVal>
          <c:bubbleSize>
            <c:numRef>
              <c:f>user6!$F$14</c:f>
              <c:numCache>
                <c:formatCode>General</c:formatCode>
                <c:ptCount val="1"/>
              </c:numCache>
            </c:numRef>
          </c:bubbleSize>
          <c:bubble3D val="0"/>
          <c:extLst>
            <c:ext xmlns:c16="http://schemas.microsoft.com/office/drawing/2014/chart" uri="{C3380CC4-5D6E-409C-BE32-E72D297353CC}">
              <c16:uniqueId val="{00000001-9A63-4208-B486-2C1BA12193EC}"/>
            </c:ext>
          </c:extLst>
        </c:ser>
        <c:ser>
          <c:idx val="2"/>
          <c:order val="2"/>
          <c:tx>
            <c:strRef>
              <c:f>user6!$C$17</c:f>
              <c:strCache>
                <c:ptCount val="1"/>
              </c:strCache>
            </c:strRef>
          </c:tx>
          <c:spPr>
            <a:ln w="25400">
              <a:noFill/>
            </a:ln>
          </c:spPr>
          <c:invertIfNegative val="0"/>
          <c:xVal>
            <c:numRef>
              <c:f>user6!$X$17</c:f>
              <c:numCache>
                <c:formatCode>0%</c:formatCode>
                <c:ptCount val="1"/>
                <c:pt idx="0">
                  <c:v>0</c:v>
                </c:pt>
              </c:numCache>
            </c:numRef>
          </c:xVal>
          <c:yVal>
            <c:numLit>
              <c:formatCode>General</c:formatCode>
              <c:ptCount val="1"/>
              <c:pt idx="0">
                <c:v>0</c:v>
              </c:pt>
            </c:numLit>
          </c:yVal>
          <c:bubbleSize>
            <c:numRef>
              <c:f>user6!$F$17</c:f>
              <c:numCache>
                <c:formatCode>General</c:formatCode>
                <c:ptCount val="1"/>
              </c:numCache>
            </c:numRef>
          </c:bubbleSize>
          <c:bubble3D val="0"/>
          <c:extLst>
            <c:ext xmlns:c16="http://schemas.microsoft.com/office/drawing/2014/chart" uri="{C3380CC4-5D6E-409C-BE32-E72D297353CC}">
              <c16:uniqueId val="{00000002-9A63-4208-B486-2C1BA12193EC}"/>
            </c:ext>
          </c:extLst>
        </c:ser>
        <c:ser>
          <c:idx val="3"/>
          <c:order val="3"/>
          <c:tx>
            <c:strRef>
              <c:f>user6!$C$20</c:f>
              <c:strCache>
                <c:ptCount val="1"/>
              </c:strCache>
            </c:strRef>
          </c:tx>
          <c:spPr>
            <a:ln w="25400">
              <a:noFill/>
            </a:ln>
          </c:spPr>
          <c:invertIfNegative val="0"/>
          <c:xVal>
            <c:numRef>
              <c:f>user6!$X$20</c:f>
              <c:numCache>
                <c:formatCode>0%</c:formatCode>
                <c:ptCount val="1"/>
                <c:pt idx="0">
                  <c:v>0</c:v>
                </c:pt>
              </c:numCache>
            </c:numRef>
          </c:xVal>
          <c:yVal>
            <c:numLit>
              <c:formatCode>General</c:formatCode>
              <c:ptCount val="1"/>
              <c:pt idx="0">
                <c:v>0</c:v>
              </c:pt>
            </c:numLit>
          </c:yVal>
          <c:bubbleSize>
            <c:numRef>
              <c:f>user6!$F$20</c:f>
              <c:numCache>
                <c:formatCode>General</c:formatCode>
                <c:ptCount val="1"/>
              </c:numCache>
            </c:numRef>
          </c:bubbleSize>
          <c:bubble3D val="0"/>
          <c:extLst>
            <c:ext xmlns:c16="http://schemas.microsoft.com/office/drawing/2014/chart" uri="{C3380CC4-5D6E-409C-BE32-E72D297353CC}">
              <c16:uniqueId val="{00000003-9A63-4208-B486-2C1BA12193EC}"/>
            </c:ext>
          </c:extLst>
        </c:ser>
        <c:ser>
          <c:idx val="4"/>
          <c:order val="4"/>
          <c:tx>
            <c:strRef>
              <c:f>user6!$C$23</c:f>
              <c:strCache>
                <c:ptCount val="1"/>
              </c:strCache>
            </c:strRef>
          </c:tx>
          <c:spPr>
            <a:ln w="25400">
              <a:noFill/>
            </a:ln>
          </c:spPr>
          <c:invertIfNegative val="0"/>
          <c:xVal>
            <c:numRef>
              <c:f>user6!$X$23</c:f>
              <c:numCache>
                <c:formatCode>0%</c:formatCode>
                <c:ptCount val="1"/>
                <c:pt idx="0">
                  <c:v>0</c:v>
                </c:pt>
              </c:numCache>
            </c:numRef>
          </c:xVal>
          <c:yVal>
            <c:numLit>
              <c:formatCode>General</c:formatCode>
              <c:ptCount val="1"/>
              <c:pt idx="0">
                <c:v>0</c:v>
              </c:pt>
            </c:numLit>
          </c:yVal>
          <c:bubbleSize>
            <c:numRef>
              <c:f>user6!$F$23</c:f>
              <c:numCache>
                <c:formatCode>General</c:formatCode>
                <c:ptCount val="1"/>
              </c:numCache>
            </c:numRef>
          </c:bubbleSize>
          <c:bubble3D val="0"/>
          <c:extLst>
            <c:ext xmlns:c16="http://schemas.microsoft.com/office/drawing/2014/chart" uri="{C3380CC4-5D6E-409C-BE32-E72D297353CC}">
              <c16:uniqueId val="{00000004-9A63-4208-B486-2C1BA12193EC}"/>
            </c:ext>
          </c:extLst>
        </c:ser>
        <c:ser>
          <c:idx val="5"/>
          <c:order val="5"/>
          <c:tx>
            <c:strRef>
              <c:f>user6!$C$26</c:f>
              <c:strCache>
                <c:ptCount val="1"/>
              </c:strCache>
            </c:strRef>
          </c:tx>
          <c:spPr>
            <a:ln w="25400">
              <a:noFill/>
            </a:ln>
          </c:spPr>
          <c:invertIfNegative val="0"/>
          <c:xVal>
            <c:numRef>
              <c:f>user6!$X$26</c:f>
              <c:numCache>
                <c:formatCode>0%</c:formatCode>
                <c:ptCount val="1"/>
                <c:pt idx="0">
                  <c:v>0</c:v>
                </c:pt>
              </c:numCache>
            </c:numRef>
          </c:xVal>
          <c:yVal>
            <c:numLit>
              <c:formatCode>General</c:formatCode>
              <c:ptCount val="1"/>
              <c:pt idx="0">
                <c:v>0</c:v>
              </c:pt>
            </c:numLit>
          </c:yVal>
          <c:bubbleSize>
            <c:numRef>
              <c:f>user6!$F$26</c:f>
              <c:numCache>
                <c:formatCode>General</c:formatCode>
                <c:ptCount val="1"/>
              </c:numCache>
            </c:numRef>
          </c:bubbleSize>
          <c:bubble3D val="0"/>
          <c:extLst>
            <c:ext xmlns:c16="http://schemas.microsoft.com/office/drawing/2014/chart" uri="{C3380CC4-5D6E-409C-BE32-E72D297353CC}">
              <c16:uniqueId val="{00000005-9A63-4208-B486-2C1BA12193EC}"/>
            </c:ext>
          </c:extLst>
        </c:ser>
        <c:ser>
          <c:idx val="6"/>
          <c:order val="6"/>
          <c:tx>
            <c:strRef>
              <c:f>user6!$C$29</c:f>
              <c:strCache>
                <c:ptCount val="1"/>
              </c:strCache>
            </c:strRef>
          </c:tx>
          <c:spPr>
            <a:ln w="25400">
              <a:noFill/>
            </a:ln>
          </c:spPr>
          <c:invertIfNegative val="0"/>
          <c:xVal>
            <c:numRef>
              <c:f>user6!$X$29</c:f>
              <c:numCache>
                <c:formatCode>0%</c:formatCode>
                <c:ptCount val="1"/>
                <c:pt idx="0">
                  <c:v>0</c:v>
                </c:pt>
              </c:numCache>
            </c:numRef>
          </c:xVal>
          <c:yVal>
            <c:numLit>
              <c:formatCode>General</c:formatCode>
              <c:ptCount val="1"/>
              <c:pt idx="0">
                <c:v>0</c:v>
              </c:pt>
            </c:numLit>
          </c:yVal>
          <c:bubbleSize>
            <c:numRef>
              <c:f>user6!$F$29</c:f>
              <c:numCache>
                <c:formatCode>General</c:formatCode>
                <c:ptCount val="1"/>
              </c:numCache>
            </c:numRef>
          </c:bubbleSize>
          <c:bubble3D val="0"/>
          <c:extLst>
            <c:ext xmlns:c16="http://schemas.microsoft.com/office/drawing/2014/chart" uri="{C3380CC4-5D6E-409C-BE32-E72D297353CC}">
              <c16:uniqueId val="{00000006-9A63-4208-B486-2C1BA12193EC}"/>
            </c:ext>
          </c:extLst>
        </c:ser>
        <c:ser>
          <c:idx val="7"/>
          <c:order val="7"/>
          <c:tx>
            <c:strRef>
              <c:f>user6!$C$32</c:f>
              <c:strCache>
                <c:ptCount val="1"/>
              </c:strCache>
            </c:strRef>
          </c:tx>
          <c:spPr>
            <a:ln w="25400">
              <a:noFill/>
            </a:ln>
          </c:spPr>
          <c:invertIfNegative val="0"/>
          <c:xVal>
            <c:numRef>
              <c:f>user6!$X$32</c:f>
              <c:numCache>
                <c:formatCode>0%</c:formatCode>
                <c:ptCount val="1"/>
                <c:pt idx="0">
                  <c:v>0</c:v>
                </c:pt>
              </c:numCache>
            </c:numRef>
          </c:xVal>
          <c:yVal>
            <c:numLit>
              <c:formatCode>General</c:formatCode>
              <c:ptCount val="1"/>
              <c:pt idx="0">
                <c:v>0</c:v>
              </c:pt>
            </c:numLit>
          </c:yVal>
          <c:bubbleSize>
            <c:numRef>
              <c:f>user6!$F$32</c:f>
              <c:numCache>
                <c:formatCode>General</c:formatCode>
                <c:ptCount val="1"/>
              </c:numCache>
            </c:numRef>
          </c:bubbleSize>
          <c:bubble3D val="0"/>
          <c:extLst>
            <c:ext xmlns:c16="http://schemas.microsoft.com/office/drawing/2014/chart" uri="{C3380CC4-5D6E-409C-BE32-E72D297353CC}">
              <c16:uniqueId val="{00000007-9A63-4208-B486-2C1BA12193EC}"/>
            </c:ext>
          </c:extLst>
        </c:ser>
        <c:ser>
          <c:idx val="8"/>
          <c:order val="8"/>
          <c:tx>
            <c:strRef>
              <c:f>user6!$C$35</c:f>
              <c:strCache>
                <c:ptCount val="1"/>
              </c:strCache>
            </c:strRef>
          </c:tx>
          <c:spPr>
            <a:ln w="25400">
              <a:noFill/>
            </a:ln>
          </c:spPr>
          <c:invertIfNegative val="0"/>
          <c:xVal>
            <c:numRef>
              <c:f>user6!$X$35</c:f>
              <c:numCache>
                <c:formatCode>0%</c:formatCode>
                <c:ptCount val="1"/>
                <c:pt idx="0">
                  <c:v>0</c:v>
                </c:pt>
              </c:numCache>
            </c:numRef>
          </c:xVal>
          <c:yVal>
            <c:numLit>
              <c:formatCode>General</c:formatCode>
              <c:ptCount val="1"/>
              <c:pt idx="0">
                <c:v>0</c:v>
              </c:pt>
            </c:numLit>
          </c:yVal>
          <c:bubbleSize>
            <c:numRef>
              <c:f>user6!$F$35</c:f>
              <c:numCache>
                <c:formatCode>General</c:formatCode>
                <c:ptCount val="1"/>
              </c:numCache>
            </c:numRef>
          </c:bubbleSize>
          <c:bubble3D val="0"/>
          <c:extLst>
            <c:ext xmlns:c16="http://schemas.microsoft.com/office/drawing/2014/chart" uri="{C3380CC4-5D6E-409C-BE32-E72D297353CC}">
              <c16:uniqueId val="{00000008-9A63-4208-B486-2C1BA12193EC}"/>
            </c:ext>
          </c:extLst>
        </c:ser>
        <c:ser>
          <c:idx val="9"/>
          <c:order val="9"/>
          <c:tx>
            <c:strRef>
              <c:f>user6!$C$38</c:f>
              <c:strCache>
                <c:ptCount val="1"/>
              </c:strCache>
            </c:strRef>
          </c:tx>
          <c:spPr>
            <a:ln w="25400">
              <a:noFill/>
            </a:ln>
          </c:spPr>
          <c:invertIfNegative val="0"/>
          <c:xVal>
            <c:numRef>
              <c:f>user6!$X$38</c:f>
              <c:numCache>
                <c:formatCode>0%</c:formatCode>
                <c:ptCount val="1"/>
                <c:pt idx="0">
                  <c:v>0</c:v>
                </c:pt>
              </c:numCache>
            </c:numRef>
          </c:xVal>
          <c:yVal>
            <c:numLit>
              <c:formatCode>General</c:formatCode>
              <c:ptCount val="1"/>
              <c:pt idx="0">
                <c:v>0</c:v>
              </c:pt>
            </c:numLit>
          </c:yVal>
          <c:bubbleSize>
            <c:numRef>
              <c:f>user6!$F$38</c:f>
              <c:numCache>
                <c:formatCode>General</c:formatCode>
                <c:ptCount val="1"/>
              </c:numCache>
            </c:numRef>
          </c:bubbleSize>
          <c:bubble3D val="0"/>
          <c:extLst>
            <c:ext xmlns:c16="http://schemas.microsoft.com/office/drawing/2014/chart" uri="{C3380CC4-5D6E-409C-BE32-E72D297353CC}">
              <c16:uniqueId val="{00000009-9A63-4208-B486-2C1BA12193EC}"/>
            </c:ext>
          </c:extLst>
        </c:ser>
        <c:dLbls>
          <c:showLegendKey val="0"/>
          <c:showVal val="0"/>
          <c:showCatName val="0"/>
          <c:showSerName val="0"/>
          <c:showPercent val="0"/>
          <c:showBubbleSize val="0"/>
        </c:dLbls>
        <c:bubbleScale val="300"/>
        <c:showNegBubbles val="0"/>
        <c:axId val="312207040"/>
        <c:axId val="312207616"/>
      </c:bubbleChart>
      <c:valAx>
        <c:axId val="312207040"/>
        <c:scaling>
          <c:orientation val="minMax"/>
          <c:max val="2"/>
          <c:min val="0"/>
        </c:scaling>
        <c:delete val="0"/>
        <c:axPos val="b"/>
        <c:title>
          <c:tx>
            <c:rich>
              <a:bodyPr/>
              <a:lstStyle/>
              <a:p>
                <a:pPr>
                  <a:defRPr/>
                </a:pPr>
                <a:r>
                  <a:rPr lang="en-CA"/>
                  <a:t>cost</a:t>
                </a:r>
                <a:r>
                  <a:rPr lang="en-CA" baseline="0"/>
                  <a:t> coverage</a:t>
                </a:r>
                <a:endParaRPr lang="en-CA"/>
              </a:p>
            </c:rich>
          </c:tx>
          <c:layout>
            <c:manualLayout>
              <c:xMode val="edge"/>
              <c:yMode val="edge"/>
              <c:x val="0.25550449375646322"/>
              <c:y val="0.82280723818783441"/>
            </c:manualLayout>
          </c:layout>
          <c:overlay val="0"/>
        </c:title>
        <c:numFmt formatCode="0%" sourceLinked="1"/>
        <c:majorTickMark val="out"/>
        <c:minorTickMark val="none"/>
        <c:tickLblPos val="nextTo"/>
        <c:crossAx val="312207616"/>
        <c:crosses val="autoZero"/>
        <c:crossBetween val="midCat"/>
        <c:majorUnit val="0.25"/>
        <c:minorUnit val="4.0000000000000022E-2"/>
      </c:valAx>
      <c:valAx>
        <c:axId val="312207616"/>
        <c:scaling>
          <c:orientation val="minMax"/>
          <c:max val="1"/>
          <c:min val="-1"/>
        </c:scaling>
        <c:delete val="0"/>
        <c:axPos val="l"/>
        <c:majorGridlines>
          <c:spPr>
            <a:ln>
              <a:noFill/>
            </a:ln>
          </c:spPr>
        </c:majorGridlines>
        <c:numFmt formatCode="General" sourceLinked="1"/>
        <c:majorTickMark val="none"/>
        <c:minorTickMark val="none"/>
        <c:tickLblPos val="none"/>
        <c:crossAx val="312207040"/>
        <c:crosses val="autoZero"/>
        <c:crossBetween val="midCat"/>
        <c:majorUnit val="1"/>
        <c:minorUnit val="1"/>
      </c:valAx>
      <c:spPr>
        <a:ln w="3175">
          <a:solidFill>
            <a:srgbClr val="000000"/>
          </a:solidFill>
        </a:ln>
      </c:spPr>
    </c:plotArea>
    <c:legend>
      <c:legendPos val="r"/>
      <c:layout>
        <c:manualLayout>
          <c:xMode val="edge"/>
          <c:yMode val="edge"/>
          <c:x val="0.60378000477213101"/>
          <c:y val="0.20311641664217611"/>
          <c:w val="0.38479885468861802"/>
          <c:h val="0.625500868965706"/>
        </c:manualLayout>
      </c:layout>
      <c:overlay val="0"/>
    </c:legend>
    <c:plotVisOnly val="1"/>
    <c:dispBlanksAs val="gap"/>
    <c:showDLblsOverMax val="0"/>
  </c:chart>
  <c:printSettings>
    <c:headerFooter/>
    <c:pageMargins b="0.75000000000000244" l="0.7000000000000014" r="0.7000000000000014" t="0.75000000000000244" header="0.30000000000000021" footer="0.30000000000000021"/>
    <c:pageSetup/>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a:t>Merit</a:t>
            </a:r>
          </a:p>
        </c:rich>
      </c:tx>
      <c:overlay val="0"/>
    </c:title>
    <c:autoTitleDeleted val="0"/>
    <c:plotArea>
      <c:layout>
        <c:manualLayout>
          <c:layoutTarget val="inner"/>
          <c:xMode val="edge"/>
          <c:yMode val="edge"/>
          <c:x val="5.1734828600970305E-2"/>
          <c:y val="0.24487238552753518"/>
          <c:w val="0.53164145390917605"/>
          <c:h val="0.56666664494523755"/>
        </c:manualLayout>
      </c:layout>
      <c:bubbleChart>
        <c:varyColors val="0"/>
        <c:ser>
          <c:idx val="0"/>
          <c:order val="0"/>
          <c:tx>
            <c:strRef>
              <c:f>user6!$C$11</c:f>
              <c:strCache>
                <c:ptCount val="1"/>
              </c:strCache>
            </c:strRef>
          </c:tx>
          <c:invertIfNegative val="0"/>
          <c:xVal>
            <c:numRef>
              <c:f>user6!$I$11</c:f>
              <c:numCache>
                <c:formatCode>General</c:formatCode>
                <c:ptCount val="1"/>
              </c:numCache>
            </c:numRef>
          </c:xVal>
          <c:yVal>
            <c:numLit>
              <c:formatCode>General</c:formatCode>
              <c:ptCount val="1"/>
              <c:pt idx="0">
                <c:v>0</c:v>
              </c:pt>
            </c:numLit>
          </c:yVal>
          <c:bubbleSize>
            <c:numRef>
              <c:f>user6!$F$11</c:f>
              <c:numCache>
                <c:formatCode>General</c:formatCode>
                <c:ptCount val="1"/>
              </c:numCache>
            </c:numRef>
          </c:bubbleSize>
          <c:bubble3D val="0"/>
          <c:extLst>
            <c:ext xmlns:c16="http://schemas.microsoft.com/office/drawing/2014/chart" uri="{C3380CC4-5D6E-409C-BE32-E72D297353CC}">
              <c16:uniqueId val="{00000000-3036-41BF-9BC1-95AC4EFD2AD0}"/>
            </c:ext>
          </c:extLst>
        </c:ser>
        <c:ser>
          <c:idx val="1"/>
          <c:order val="1"/>
          <c:tx>
            <c:strRef>
              <c:f>user6!$C$14</c:f>
              <c:strCache>
                <c:ptCount val="1"/>
              </c:strCache>
            </c:strRef>
          </c:tx>
          <c:spPr>
            <a:ln w="25400">
              <a:noFill/>
            </a:ln>
          </c:spPr>
          <c:invertIfNegative val="0"/>
          <c:xVal>
            <c:numRef>
              <c:f>user6!$I$14</c:f>
              <c:numCache>
                <c:formatCode>General</c:formatCode>
                <c:ptCount val="1"/>
              </c:numCache>
            </c:numRef>
          </c:xVal>
          <c:yVal>
            <c:numLit>
              <c:formatCode>General</c:formatCode>
              <c:ptCount val="1"/>
              <c:pt idx="0">
                <c:v>0</c:v>
              </c:pt>
            </c:numLit>
          </c:yVal>
          <c:bubbleSize>
            <c:numRef>
              <c:f>user6!$F$14</c:f>
              <c:numCache>
                <c:formatCode>General</c:formatCode>
                <c:ptCount val="1"/>
              </c:numCache>
            </c:numRef>
          </c:bubbleSize>
          <c:bubble3D val="0"/>
          <c:extLst>
            <c:ext xmlns:c16="http://schemas.microsoft.com/office/drawing/2014/chart" uri="{C3380CC4-5D6E-409C-BE32-E72D297353CC}">
              <c16:uniqueId val="{00000001-3036-41BF-9BC1-95AC4EFD2AD0}"/>
            </c:ext>
          </c:extLst>
        </c:ser>
        <c:ser>
          <c:idx val="2"/>
          <c:order val="2"/>
          <c:tx>
            <c:strRef>
              <c:f>user6!$C$17</c:f>
              <c:strCache>
                <c:ptCount val="1"/>
              </c:strCache>
            </c:strRef>
          </c:tx>
          <c:spPr>
            <a:ln w="25400">
              <a:noFill/>
            </a:ln>
          </c:spPr>
          <c:invertIfNegative val="0"/>
          <c:xVal>
            <c:numRef>
              <c:f>user6!$I$17</c:f>
              <c:numCache>
                <c:formatCode>General</c:formatCode>
                <c:ptCount val="1"/>
              </c:numCache>
            </c:numRef>
          </c:xVal>
          <c:yVal>
            <c:numLit>
              <c:formatCode>General</c:formatCode>
              <c:ptCount val="1"/>
              <c:pt idx="0">
                <c:v>0</c:v>
              </c:pt>
            </c:numLit>
          </c:yVal>
          <c:bubbleSize>
            <c:numRef>
              <c:f>user6!$F$17</c:f>
              <c:numCache>
                <c:formatCode>General</c:formatCode>
                <c:ptCount val="1"/>
              </c:numCache>
            </c:numRef>
          </c:bubbleSize>
          <c:bubble3D val="0"/>
          <c:extLst>
            <c:ext xmlns:c16="http://schemas.microsoft.com/office/drawing/2014/chart" uri="{C3380CC4-5D6E-409C-BE32-E72D297353CC}">
              <c16:uniqueId val="{00000002-3036-41BF-9BC1-95AC4EFD2AD0}"/>
            </c:ext>
          </c:extLst>
        </c:ser>
        <c:ser>
          <c:idx val="3"/>
          <c:order val="3"/>
          <c:tx>
            <c:strRef>
              <c:f>user6!$C$20</c:f>
              <c:strCache>
                <c:ptCount val="1"/>
              </c:strCache>
            </c:strRef>
          </c:tx>
          <c:spPr>
            <a:ln w="25400">
              <a:noFill/>
            </a:ln>
          </c:spPr>
          <c:invertIfNegative val="0"/>
          <c:xVal>
            <c:numRef>
              <c:f>user6!$I$20</c:f>
              <c:numCache>
                <c:formatCode>General</c:formatCode>
                <c:ptCount val="1"/>
              </c:numCache>
            </c:numRef>
          </c:xVal>
          <c:yVal>
            <c:numLit>
              <c:formatCode>General</c:formatCode>
              <c:ptCount val="1"/>
              <c:pt idx="0">
                <c:v>0</c:v>
              </c:pt>
            </c:numLit>
          </c:yVal>
          <c:bubbleSize>
            <c:numRef>
              <c:f>user6!$F$20</c:f>
              <c:numCache>
                <c:formatCode>General</c:formatCode>
                <c:ptCount val="1"/>
              </c:numCache>
            </c:numRef>
          </c:bubbleSize>
          <c:bubble3D val="0"/>
          <c:extLst>
            <c:ext xmlns:c16="http://schemas.microsoft.com/office/drawing/2014/chart" uri="{C3380CC4-5D6E-409C-BE32-E72D297353CC}">
              <c16:uniqueId val="{00000003-3036-41BF-9BC1-95AC4EFD2AD0}"/>
            </c:ext>
          </c:extLst>
        </c:ser>
        <c:ser>
          <c:idx val="4"/>
          <c:order val="4"/>
          <c:tx>
            <c:strRef>
              <c:f>user6!$C$23</c:f>
              <c:strCache>
                <c:ptCount val="1"/>
              </c:strCache>
            </c:strRef>
          </c:tx>
          <c:spPr>
            <a:ln w="25400">
              <a:noFill/>
            </a:ln>
          </c:spPr>
          <c:invertIfNegative val="0"/>
          <c:xVal>
            <c:numRef>
              <c:f>user6!$I$23</c:f>
              <c:numCache>
                <c:formatCode>General</c:formatCode>
                <c:ptCount val="1"/>
              </c:numCache>
            </c:numRef>
          </c:xVal>
          <c:yVal>
            <c:numLit>
              <c:formatCode>General</c:formatCode>
              <c:ptCount val="1"/>
              <c:pt idx="0">
                <c:v>0</c:v>
              </c:pt>
            </c:numLit>
          </c:yVal>
          <c:bubbleSize>
            <c:numRef>
              <c:f>user6!$F$23</c:f>
              <c:numCache>
                <c:formatCode>General</c:formatCode>
                <c:ptCount val="1"/>
              </c:numCache>
            </c:numRef>
          </c:bubbleSize>
          <c:bubble3D val="0"/>
          <c:extLst>
            <c:ext xmlns:c16="http://schemas.microsoft.com/office/drawing/2014/chart" uri="{C3380CC4-5D6E-409C-BE32-E72D297353CC}">
              <c16:uniqueId val="{00000004-3036-41BF-9BC1-95AC4EFD2AD0}"/>
            </c:ext>
          </c:extLst>
        </c:ser>
        <c:ser>
          <c:idx val="5"/>
          <c:order val="5"/>
          <c:tx>
            <c:strRef>
              <c:f>user6!$C$26</c:f>
              <c:strCache>
                <c:ptCount val="1"/>
              </c:strCache>
            </c:strRef>
          </c:tx>
          <c:spPr>
            <a:ln w="25400">
              <a:noFill/>
            </a:ln>
          </c:spPr>
          <c:invertIfNegative val="0"/>
          <c:xVal>
            <c:numRef>
              <c:f>user6!$I$26</c:f>
              <c:numCache>
                <c:formatCode>General</c:formatCode>
                <c:ptCount val="1"/>
              </c:numCache>
            </c:numRef>
          </c:xVal>
          <c:yVal>
            <c:numLit>
              <c:formatCode>General</c:formatCode>
              <c:ptCount val="1"/>
              <c:pt idx="0">
                <c:v>0</c:v>
              </c:pt>
            </c:numLit>
          </c:yVal>
          <c:bubbleSize>
            <c:numRef>
              <c:f>user6!$F$26</c:f>
              <c:numCache>
                <c:formatCode>General</c:formatCode>
                <c:ptCount val="1"/>
              </c:numCache>
            </c:numRef>
          </c:bubbleSize>
          <c:bubble3D val="0"/>
          <c:extLst>
            <c:ext xmlns:c16="http://schemas.microsoft.com/office/drawing/2014/chart" uri="{C3380CC4-5D6E-409C-BE32-E72D297353CC}">
              <c16:uniqueId val="{00000005-3036-41BF-9BC1-95AC4EFD2AD0}"/>
            </c:ext>
          </c:extLst>
        </c:ser>
        <c:ser>
          <c:idx val="6"/>
          <c:order val="6"/>
          <c:tx>
            <c:strRef>
              <c:f>user6!$C$29</c:f>
              <c:strCache>
                <c:ptCount val="1"/>
              </c:strCache>
            </c:strRef>
          </c:tx>
          <c:spPr>
            <a:ln w="25400">
              <a:noFill/>
            </a:ln>
          </c:spPr>
          <c:invertIfNegative val="0"/>
          <c:xVal>
            <c:numRef>
              <c:f>user6!$I$29</c:f>
              <c:numCache>
                <c:formatCode>General</c:formatCode>
                <c:ptCount val="1"/>
              </c:numCache>
            </c:numRef>
          </c:xVal>
          <c:yVal>
            <c:numLit>
              <c:formatCode>General</c:formatCode>
              <c:ptCount val="1"/>
              <c:pt idx="0">
                <c:v>0</c:v>
              </c:pt>
            </c:numLit>
          </c:yVal>
          <c:bubbleSize>
            <c:numRef>
              <c:f>user6!$F$29</c:f>
              <c:numCache>
                <c:formatCode>General</c:formatCode>
                <c:ptCount val="1"/>
              </c:numCache>
            </c:numRef>
          </c:bubbleSize>
          <c:bubble3D val="0"/>
          <c:extLst>
            <c:ext xmlns:c16="http://schemas.microsoft.com/office/drawing/2014/chart" uri="{C3380CC4-5D6E-409C-BE32-E72D297353CC}">
              <c16:uniqueId val="{00000006-3036-41BF-9BC1-95AC4EFD2AD0}"/>
            </c:ext>
          </c:extLst>
        </c:ser>
        <c:ser>
          <c:idx val="7"/>
          <c:order val="7"/>
          <c:tx>
            <c:strRef>
              <c:f>user6!$C$32</c:f>
              <c:strCache>
                <c:ptCount val="1"/>
              </c:strCache>
            </c:strRef>
          </c:tx>
          <c:spPr>
            <a:ln w="25400">
              <a:noFill/>
            </a:ln>
          </c:spPr>
          <c:invertIfNegative val="0"/>
          <c:xVal>
            <c:numRef>
              <c:f>user6!$I$32</c:f>
              <c:numCache>
                <c:formatCode>General</c:formatCode>
                <c:ptCount val="1"/>
              </c:numCache>
            </c:numRef>
          </c:xVal>
          <c:yVal>
            <c:numLit>
              <c:formatCode>General</c:formatCode>
              <c:ptCount val="1"/>
              <c:pt idx="0">
                <c:v>0</c:v>
              </c:pt>
            </c:numLit>
          </c:yVal>
          <c:bubbleSize>
            <c:numRef>
              <c:f>user6!$F$32</c:f>
              <c:numCache>
                <c:formatCode>General</c:formatCode>
                <c:ptCount val="1"/>
              </c:numCache>
            </c:numRef>
          </c:bubbleSize>
          <c:bubble3D val="0"/>
          <c:extLst>
            <c:ext xmlns:c16="http://schemas.microsoft.com/office/drawing/2014/chart" uri="{C3380CC4-5D6E-409C-BE32-E72D297353CC}">
              <c16:uniqueId val="{00000007-3036-41BF-9BC1-95AC4EFD2AD0}"/>
            </c:ext>
          </c:extLst>
        </c:ser>
        <c:ser>
          <c:idx val="8"/>
          <c:order val="8"/>
          <c:tx>
            <c:strRef>
              <c:f>user6!$C$35</c:f>
              <c:strCache>
                <c:ptCount val="1"/>
              </c:strCache>
            </c:strRef>
          </c:tx>
          <c:spPr>
            <a:ln w="25400">
              <a:noFill/>
            </a:ln>
          </c:spPr>
          <c:invertIfNegative val="0"/>
          <c:xVal>
            <c:numRef>
              <c:f>user6!$I$35</c:f>
              <c:numCache>
                <c:formatCode>General</c:formatCode>
                <c:ptCount val="1"/>
              </c:numCache>
            </c:numRef>
          </c:xVal>
          <c:yVal>
            <c:numLit>
              <c:formatCode>General</c:formatCode>
              <c:ptCount val="1"/>
              <c:pt idx="0">
                <c:v>0</c:v>
              </c:pt>
            </c:numLit>
          </c:yVal>
          <c:bubbleSize>
            <c:numRef>
              <c:f>user6!$F$35</c:f>
              <c:numCache>
                <c:formatCode>General</c:formatCode>
                <c:ptCount val="1"/>
              </c:numCache>
            </c:numRef>
          </c:bubbleSize>
          <c:bubble3D val="0"/>
          <c:extLst>
            <c:ext xmlns:c16="http://schemas.microsoft.com/office/drawing/2014/chart" uri="{C3380CC4-5D6E-409C-BE32-E72D297353CC}">
              <c16:uniqueId val="{00000008-3036-41BF-9BC1-95AC4EFD2AD0}"/>
            </c:ext>
          </c:extLst>
        </c:ser>
        <c:ser>
          <c:idx val="9"/>
          <c:order val="9"/>
          <c:tx>
            <c:strRef>
              <c:f>user6!$C$38</c:f>
              <c:strCache>
                <c:ptCount val="1"/>
              </c:strCache>
            </c:strRef>
          </c:tx>
          <c:spPr>
            <a:ln w="25400">
              <a:noFill/>
            </a:ln>
          </c:spPr>
          <c:invertIfNegative val="0"/>
          <c:xVal>
            <c:numRef>
              <c:f>user6!$I$38</c:f>
              <c:numCache>
                <c:formatCode>General</c:formatCode>
                <c:ptCount val="1"/>
              </c:numCache>
            </c:numRef>
          </c:xVal>
          <c:yVal>
            <c:numLit>
              <c:formatCode>General</c:formatCode>
              <c:ptCount val="1"/>
              <c:pt idx="0">
                <c:v>0</c:v>
              </c:pt>
            </c:numLit>
          </c:yVal>
          <c:bubbleSize>
            <c:numRef>
              <c:f>user6!$F$38</c:f>
              <c:numCache>
                <c:formatCode>General</c:formatCode>
                <c:ptCount val="1"/>
              </c:numCache>
            </c:numRef>
          </c:bubbleSize>
          <c:bubble3D val="0"/>
          <c:extLst>
            <c:ext xmlns:c16="http://schemas.microsoft.com/office/drawing/2014/chart" uri="{C3380CC4-5D6E-409C-BE32-E72D297353CC}">
              <c16:uniqueId val="{00000009-3036-41BF-9BC1-95AC4EFD2AD0}"/>
            </c:ext>
          </c:extLst>
        </c:ser>
        <c:dLbls>
          <c:showLegendKey val="0"/>
          <c:showVal val="0"/>
          <c:showCatName val="0"/>
          <c:showSerName val="0"/>
          <c:showPercent val="0"/>
          <c:showBubbleSize val="0"/>
        </c:dLbls>
        <c:bubbleScale val="300"/>
        <c:showNegBubbles val="0"/>
        <c:axId val="312209920"/>
        <c:axId val="312210496"/>
      </c:bubbleChart>
      <c:valAx>
        <c:axId val="312209920"/>
        <c:scaling>
          <c:orientation val="minMax"/>
          <c:max val="10"/>
          <c:min val="0"/>
        </c:scaling>
        <c:delete val="0"/>
        <c:axPos val="b"/>
        <c:title>
          <c:tx>
            <c:rich>
              <a:bodyPr/>
              <a:lstStyle/>
              <a:p>
                <a:pPr>
                  <a:defRPr/>
                </a:pPr>
                <a:r>
                  <a:rPr lang="en-CA"/>
                  <a:t>merit</a:t>
                </a:r>
              </a:p>
            </c:rich>
          </c:tx>
          <c:layout>
            <c:manualLayout>
              <c:xMode val="edge"/>
              <c:yMode val="edge"/>
              <c:x val="0.25550449375646322"/>
              <c:y val="0.82280723818783441"/>
            </c:manualLayout>
          </c:layout>
          <c:overlay val="0"/>
        </c:title>
        <c:numFmt formatCode="General" sourceLinked="1"/>
        <c:majorTickMark val="out"/>
        <c:minorTickMark val="none"/>
        <c:tickLblPos val="nextTo"/>
        <c:crossAx val="312210496"/>
        <c:crosses val="autoZero"/>
        <c:crossBetween val="midCat"/>
        <c:majorUnit val="2"/>
        <c:minorUnit val="1"/>
      </c:valAx>
      <c:valAx>
        <c:axId val="312210496"/>
        <c:scaling>
          <c:orientation val="minMax"/>
          <c:max val="1"/>
          <c:min val="-1"/>
        </c:scaling>
        <c:delete val="0"/>
        <c:axPos val="l"/>
        <c:majorGridlines>
          <c:spPr>
            <a:ln>
              <a:noFill/>
            </a:ln>
          </c:spPr>
        </c:majorGridlines>
        <c:numFmt formatCode="General" sourceLinked="1"/>
        <c:majorTickMark val="none"/>
        <c:minorTickMark val="none"/>
        <c:tickLblPos val="none"/>
        <c:crossAx val="312209920"/>
        <c:crosses val="autoZero"/>
        <c:crossBetween val="midCat"/>
        <c:majorUnit val="1"/>
        <c:minorUnit val="1"/>
      </c:valAx>
      <c:spPr>
        <a:ln w="3175">
          <a:solidFill>
            <a:srgbClr val="000000"/>
          </a:solidFill>
        </a:ln>
      </c:spPr>
    </c:plotArea>
    <c:legend>
      <c:legendPos val="r"/>
      <c:layout>
        <c:manualLayout>
          <c:xMode val="edge"/>
          <c:yMode val="edge"/>
          <c:x val="0.60378000477213101"/>
          <c:y val="0.20311641664217611"/>
          <c:w val="0.38479885468861802"/>
          <c:h val="0.625500868965706"/>
        </c:manualLayout>
      </c:layout>
      <c:overlay val="0"/>
    </c:legend>
    <c:plotVisOnly val="1"/>
    <c:dispBlanksAs val="gap"/>
    <c:showDLblsOverMax val="0"/>
  </c:chart>
  <c:printSettings>
    <c:headerFooter/>
    <c:pageMargins b="0.75000000000000244" l="0.7000000000000014" r="0.7000000000000014" t="0.75000000000000244" header="0.30000000000000021" footer="0.30000000000000021"/>
    <c:pageSetup/>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a:t>Mission</a:t>
            </a:r>
          </a:p>
        </c:rich>
      </c:tx>
      <c:overlay val="0"/>
    </c:title>
    <c:autoTitleDeleted val="0"/>
    <c:plotArea>
      <c:layout>
        <c:manualLayout>
          <c:layoutTarget val="inner"/>
          <c:xMode val="edge"/>
          <c:yMode val="edge"/>
          <c:x val="5.1734828600970305E-2"/>
          <c:y val="0.24487238552753518"/>
          <c:w val="0.53164145390917605"/>
          <c:h val="0.56666664494523755"/>
        </c:manualLayout>
      </c:layout>
      <c:bubbleChart>
        <c:varyColors val="0"/>
        <c:ser>
          <c:idx val="0"/>
          <c:order val="0"/>
          <c:tx>
            <c:strRef>
              <c:f>user7!$C$11</c:f>
              <c:strCache>
                <c:ptCount val="1"/>
              </c:strCache>
            </c:strRef>
          </c:tx>
          <c:invertIfNegative val="0"/>
          <c:xVal>
            <c:numRef>
              <c:f>user7!$H$11</c:f>
              <c:numCache>
                <c:formatCode>General</c:formatCode>
                <c:ptCount val="1"/>
              </c:numCache>
            </c:numRef>
          </c:xVal>
          <c:yVal>
            <c:numLit>
              <c:formatCode>General</c:formatCode>
              <c:ptCount val="1"/>
              <c:pt idx="0">
                <c:v>0</c:v>
              </c:pt>
            </c:numLit>
          </c:yVal>
          <c:bubbleSize>
            <c:numRef>
              <c:f>user7!$F$11</c:f>
              <c:numCache>
                <c:formatCode>General</c:formatCode>
                <c:ptCount val="1"/>
              </c:numCache>
            </c:numRef>
          </c:bubbleSize>
          <c:bubble3D val="0"/>
          <c:extLst>
            <c:ext xmlns:c16="http://schemas.microsoft.com/office/drawing/2014/chart" uri="{C3380CC4-5D6E-409C-BE32-E72D297353CC}">
              <c16:uniqueId val="{00000000-38A3-41C2-88D9-25A3F530DBD5}"/>
            </c:ext>
          </c:extLst>
        </c:ser>
        <c:ser>
          <c:idx val="1"/>
          <c:order val="1"/>
          <c:tx>
            <c:strRef>
              <c:f>user7!$C$14</c:f>
              <c:strCache>
                <c:ptCount val="1"/>
              </c:strCache>
            </c:strRef>
          </c:tx>
          <c:spPr>
            <a:ln w="25400">
              <a:noFill/>
            </a:ln>
          </c:spPr>
          <c:invertIfNegative val="0"/>
          <c:xVal>
            <c:numRef>
              <c:f>user7!$H$14</c:f>
              <c:numCache>
                <c:formatCode>General</c:formatCode>
                <c:ptCount val="1"/>
              </c:numCache>
            </c:numRef>
          </c:xVal>
          <c:yVal>
            <c:numLit>
              <c:formatCode>General</c:formatCode>
              <c:ptCount val="1"/>
              <c:pt idx="0">
                <c:v>0</c:v>
              </c:pt>
            </c:numLit>
          </c:yVal>
          <c:bubbleSize>
            <c:numRef>
              <c:f>user7!$F$14</c:f>
              <c:numCache>
                <c:formatCode>General</c:formatCode>
                <c:ptCount val="1"/>
              </c:numCache>
            </c:numRef>
          </c:bubbleSize>
          <c:bubble3D val="0"/>
          <c:extLst>
            <c:ext xmlns:c16="http://schemas.microsoft.com/office/drawing/2014/chart" uri="{C3380CC4-5D6E-409C-BE32-E72D297353CC}">
              <c16:uniqueId val="{00000001-38A3-41C2-88D9-25A3F530DBD5}"/>
            </c:ext>
          </c:extLst>
        </c:ser>
        <c:ser>
          <c:idx val="2"/>
          <c:order val="2"/>
          <c:tx>
            <c:strRef>
              <c:f>user7!$C$17</c:f>
              <c:strCache>
                <c:ptCount val="1"/>
              </c:strCache>
            </c:strRef>
          </c:tx>
          <c:spPr>
            <a:ln w="25400">
              <a:noFill/>
            </a:ln>
          </c:spPr>
          <c:invertIfNegative val="0"/>
          <c:xVal>
            <c:numRef>
              <c:f>user7!$H$17</c:f>
              <c:numCache>
                <c:formatCode>General</c:formatCode>
                <c:ptCount val="1"/>
              </c:numCache>
            </c:numRef>
          </c:xVal>
          <c:yVal>
            <c:numLit>
              <c:formatCode>General</c:formatCode>
              <c:ptCount val="1"/>
              <c:pt idx="0">
                <c:v>0</c:v>
              </c:pt>
            </c:numLit>
          </c:yVal>
          <c:bubbleSize>
            <c:numRef>
              <c:f>user7!$F$17</c:f>
              <c:numCache>
                <c:formatCode>General</c:formatCode>
                <c:ptCount val="1"/>
              </c:numCache>
            </c:numRef>
          </c:bubbleSize>
          <c:bubble3D val="0"/>
          <c:extLst>
            <c:ext xmlns:c16="http://schemas.microsoft.com/office/drawing/2014/chart" uri="{C3380CC4-5D6E-409C-BE32-E72D297353CC}">
              <c16:uniqueId val="{00000002-38A3-41C2-88D9-25A3F530DBD5}"/>
            </c:ext>
          </c:extLst>
        </c:ser>
        <c:ser>
          <c:idx val="3"/>
          <c:order val="3"/>
          <c:tx>
            <c:strRef>
              <c:f>user7!$C$20</c:f>
              <c:strCache>
                <c:ptCount val="1"/>
              </c:strCache>
            </c:strRef>
          </c:tx>
          <c:spPr>
            <a:ln w="25400">
              <a:noFill/>
            </a:ln>
          </c:spPr>
          <c:invertIfNegative val="0"/>
          <c:xVal>
            <c:numRef>
              <c:f>user7!$H$20</c:f>
              <c:numCache>
                <c:formatCode>General</c:formatCode>
                <c:ptCount val="1"/>
              </c:numCache>
            </c:numRef>
          </c:xVal>
          <c:yVal>
            <c:numLit>
              <c:formatCode>General</c:formatCode>
              <c:ptCount val="1"/>
              <c:pt idx="0">
                <c:v>0</c:v>
              </c:pt>
            </c:numLit>
          </c:yVal>
          <c:bubbleSize>
            <c:numRef>
              <c:f>user7!$F$20</c:f>
              <c:numCache>
                <c:formatCode>General</c:formatCode>
                <c:ptCount val="1"/>
              </c:numCache>
            </c:numRef>
          </c:bubbleSize>
          <c:bubble3D val="0"/>
          <c:extLst>
            <c:ext xmlns:c16="http://schemas.microsoft.com/office/drawing/2014/chart" uri="{C3380CC4-5D6E-409C-BE32-E72D297353CC}">
              <c16:uniqueId val="{00000003-38A3-41C2-88D9-25A3F530DBD5}"/>
            </c:ext>
          </c:extLst>
        </c:ser>
        <c:ser>
          <c:idx val="4"/>
          <c:order val="4"/>
          <c:tx>
            <c:strRef>
              <c:f>user7!$C$23</c:f>
              <c:strCache>
                <c:ptCount val="1"/>
              </c:strCache>
            </c:strRef>
          </c:tx>
          <c:spPr>
            <a:ln w="25400">
              <a:noFill/>
            </a:ln>
          </c:spPr>
          <c:invertIfNegative val="0"/>
          <c:xVal>
            <c:numRef>
              <c:f>user7!$H$23</c:f>
              <c:numCache>
                <c:formatCode>General</c:formatCode>
                <c:ptCount val="1"/>
              </c:numCache>
            </c:numRef>
          </c:xVal>
          <c:yVal>
            <c:numLit>
              <c:formatCode>General</c:formatCode>
              <c:ptCount val="1"/>
              <c:pt idx="0">
                <c:v>0</c:v>
              </c:pt>
            </c:numLit>
          </c:yVal>
          <c:bubbleSize>
            <c:numRef>
              <c:f>user7!$F$23</c:f>
              <c:numCache>
                <c:formatCode>General</c:formatCode>
                <c:ptCount val="1"/>
              </c:numCache>
            </c:numRef>
          </c:bubbleSize>
          <c:bubble3D val="0"/>
          <c:extLst>
            <c:ext xmlns:c16="http://schemas.microsoft.com/office/drawing/2014/chart" uri="{C3380CC4-5D6E-409C-BE32-E72D297353CC}">
              <c16:uniqueId val="{00000004-38A3-41C2-88D9-25A3F530DBD5}"/>
            </c:ext>
          </c:extLst>
        </c:ser>
        <c:ser>
          <c:idx val="5"/>
          <c:order val="5"/>
          <c:tx>
            <c:strRef>
              <c:f>user7!$C$26</c:f>
              <c:strCache>
                <c:ptCount val="1"/>
              </c:strCache>
            </c:strRef>
          </c:tx>
          <c:spPr>
            <a:ln w="25400">
              <a:noFill/>
            </a:ln>
          </c:spPr>
          <c:invertIfNegative val="0"/>
          <c:xVal>
            <c:numRef>
              <c:f>user7!$H$26</c:f>
              <c:numCache>
                <c:formatCode>General</c:formatCode>
                <c:ptCount val="1"/>
              </c:numCache>
            </c:numRef>
          </c:xVal>
          <c:yVal>
            <c:numLit>
              <c:formatCode>General</c:formatCode>
              <c:ptCount val="1"/>
              <c:pt idx="0">
                <c:v>0</c:v>
              </c:pt>
            </c:numLit>
          </c:yVal>
          <c:bubbleSize>
            <c:numRef>
              <c:f>user7!$F$26</c:f>
              <c:numCache>
                <c:formatCode>General</c:formatCode>
                <c:ptCount val="1"/>
              </c:numCache>
            </c:numRef>
          </c:bubbleSize>
          <c:bubble3D val="0"/>
          <c:extLst>
            <c:ext xmlns:c16="http://schemas.microsoft.com/office/drawing/2014/chart" uri="{C3380CC4-5D6E-409C-BE32-E72D297353CC}">
              <c16:uniqueId val="{00000005-38A3-41C2-88D9-25A3F530DBD5}"/>
            </c:ext>
          </c:extLst>
        </c:ser>
        <c:ser>
          <c:idx val="6"/>
          <c:order val="6"/>
          <c:tx>
            <c:strRef>
              <c:f>user7!$C$29</c:f>
              <c:strCache>
                <c:ptCount val="1"/>
              </c:strCache>
            </c:strRef>
          </c:tx>
          <c:spPr>
            <a:ln w="25400">
              <a:noFill/>
            </a:ln>
          </c:spPr>
          <c:invertIfNegative val="0"/>
          <c:xVal>
            <c:numRef>
              <c:f>user7!$H$29</c:f>
              <c:numCache>
                <c:formatCode>General</c:formatCode>
                <c:ptCount val="1"/>
              </c:numCache>
            </c:numRef>
          </c:xVal>
          <c:yVal>
            <c:numLit>
              <c:formatCode>General</c:formatCode>
              <c:ptCount val="1"/>
              <c:pt idx="0">
                <c:v>0</c:v>
              </c:pt>
            </c:numLit>
          </c:yVal>
          <c:bubbleSize>
            <c:numRef>
              <c:f>user7!$F$29</c:f>
              <c:numCache>
                <c:formatCode>General</c:formatCode>
                <c:ptCount val="1"/>
              </c:numCache>
            </c:numRef>
          </c:bubbleSize>
          <c:bubble3D val="0"/>
          <c:extLst>
            <c:ext xmlns:c16="http://schemas.microsoft.com/office/drawing/2014/chart" uri="{C3380CC4-5D6E-409C-BE32-E72D297353CC}">
              <c16:uniqueId val="{00000006-38A3-41C2-88D9-25A3F530DBD5}"/>
            </c:ext>
          </c:extLst>
        </c:ser>
        <c:ser>
          <c:idx val="7"/>
          <c:order val="7"/>
          <c:tx>
            <c:strRef>
              <c:f>user7!$C$32</c:f>
              <c:strCache>
                <c:ptCount val="1"/>
              </c:strCache>
            </c:strRef>
          </c:tx>
          <c:spPr>
            <a:ln w="25400">
              <a:noFill/>
            </a:ln>
          </c:spPr>
          <c:invertIfNegative val="0"/>
          <c:xVal>
            <c:numRef>
              <c:f>user7!$H$32</c:f>
              <c:numCache>
                <c:formatCode>General</c:formatCode>
                <c:ptCount val="1"/>
              </c:numCache>
            </c:numRef>
          </c:xVal>
          <c:yVal>
            <c:numLit>
              <c:formatCode>General</c:formatCode>
              <c:ptCount val="1"/>
              <c:pt idx="0">
                <c:v>0</c:v>
              </c:pt>
            </c:numLit>
          </c:yVal>
          <c:bubbleSize>
            <c:numRef>
              <c:f>user7!$F$32</c:f>
              <c:numCache>
                <c:formatCode>General</c:formatCode>
                <c:ptCount val="1"/>
              </c:numCache>
            </c:numRef>
          </c:bubbleSize>
          <c:bubble3D val="0"/>
          <c:extLst>
            <c:ext xmlns:c16="http://schemas.microsoft.com/office/drawing/2014/chart" uri="{C3380CC4-5D6E-409C-BE32-E72D297353CC}">
              <c16:uniqueId val="{00000007-38A3-41C2-88D9-25A3F530DBD5}"/>
            </c:ext>
          </c:extLst>
        </c:ser>
        <c:ser>
          <c:idx val="8"/>
          <c:order val="8"/>
          <c:tx>
            <c:strRef>
              <c:f>user7!$C$35</c:f>
              <c:strCache>
                <c:ptCount val="1"/>
              </c:strCache>
            </c:strRef>
          </c:tx>
          <c:spPr>
            <a:ln w="25400">
              <a:noFill/>
            </a:ln>
          </c:spPr>
          <c:invertIfNegative val="0"/>
          <c:xVal>
            <c:numRef>
              <c:f>user7!$H$35</c:f>
              <c:numCache>
                <c:formatCode>General</c:formatCode>
                <c:ptCount val="1"/>
              </c:numCache>
            </c:numRef>
          </c:xVal>
          <c:yVal>
            <c:numLit>
              <c:formatCode>General</c:formatCode>
              <c:ptCount val="1"/>
              <c:pt idx="0">
                <c:v>0</c:v>
              </c:pt>
            </c:numLit>
          </c:yVal>
          <c:bubbleSize>
            <c:numRef>
              <c:f>user7!$F$35</c:f>
              <c:numCache>
                <c:formatCode>General</c:formatCode>
                <c:ptCount val="1"/>
              </c:numCache>
            </c:numRef>
          </c:bubbleSize>
          <c:bubble3D val="0"/>
          <c:extLst>
            <c:ext xmlns:c16="http://schemas.microsoft.com/office/drawing/2014/chart" uri="{C3380CC4-5D6E-409C-BE32-E72D297353CC}">
              <c16:uniqueId val="{00000008-38A3-41C2-88D9-25A3F530DBD5}"/>
            </c:ext>
          </c:extLst>
        </c:ser>
        <c:ser>
          <c:idx val="9"/>
          <c:order val="9"/>
          <c:tx>
            <c:strRef>
              <c:f>user7!$C$38</c:f>
              <c:strCache>
                <c:ptCount val="1"/>
              </c:strCache>
            </c:strRef>
          </c:tx>
          <c:spPr>
            <a:ln w="25400">
              <a:noFill/>
            </a:ln>
          </c:spPr>
          <c:invertIfNegative val="0"/>
          <c:xVal>
            <c:numRef>
              <c:f>user7!$H$38</c:f>
              <c:numCache>
                <c:formatCode>General</c:formatCode>
                <c:ptCount val="1"/>
              </c:numCache>
            </c:numRef>
          </c:xVal>
          <c:yVal>
            <c:numLit>
              <c:formatCode>General</c:formatCode>
              <c:ptCount val="1"/>
              <c:pt idx="0">
                <c:v>0</c:v>
              </c:pt>
            </c:numLit>
          </c:yVal>
          <c:bubbleSize>
            <c:numRef>
              <c:f>user7!$F$38</c:f>
              <c:numCache>
                <c:formatCode>General</c:formatCode>
                <c:ptCount val="1"/>
              </c:numCache>
            </c:numRef>
          </c:bubbleSize>
          <c:bubble3D val="0"/>
          <c:extLst>
            <c:ext xmlns:c16="http://schemas.microsoft.com/office/drawing/2014/chart" uri="{C3380CC4-5D6E-409C-BE32-E72D297353CC}">
              <c16:uniqueId val="{00000009-38A3-41C2-88D9-25A3F530DBD5}"/>
            </c:ext>
          </c:extLst>
        </c:ser>
        <c:dLbls>
          <c:showLegendKey val="0"/>
          <c:showVal val="0"/>
          <c:showCatName val="0"/>
          <c:showSerName val="0"/>
          <c:showPercent val="0"/>
          <c:showBubbleSize val="0"/>
        </c:dLbls>
        <c:bubbleScale val="300"/>
        <c:showNegBubbles val="0"/>
        <c:axId val="313147968"/>
        <c:axId val="313148544"/>
      </c:bubbleChart>
      <c:valAx>
        <c:axId val="313147968"/>
        <c:scaling>
          <c:orientation val="minMax"/>
          <c:max val="5"/>
          <c:min val="-5"/>
        </c:scaling>
        <c:delete val="0"/>
        <c:axPos val="b"/>
        <c:title>
          <c:tx>
            <c:rich>
              <a:bodyPr/>
              <a:lstStyle/>
              <a:p>
                <a:pPr>
                  <a:defRPr/>
                </a:pPr>
                <a:r>
                  <a:rPr lang="en-CA"/>
                  <a:t>mission contribution</a:t>
                </a:r>
              </a:p>
            </c:rich>
          </c:tx>
          <c:layout>
            <c:manualLayout>
              <c:xMode val="edge"/>
              <c:yMode val="edge"/>
              <c:x val="0.25550449375646322"/>
              <c:y val="0.82280723818783441"/>
            </c:manualLayout>
          </c:layout>
          <c:overlay val="0"/>
        </c:title>
        <c:numFmt formatCode="General" sourceLinked="1"/>
        <c:majorTickMark val="out"/>
        <c:minorTickMark val="none"/>
        <c:tickLblPos val="nextTo"/>
        <c:crossAx val="313148544"/>
        <c:crosses val="autoZero"/>
        <c:crossBetween val="midCat"/>
        <c:majorUnit val="1"/>
        <c:minorUnit val="1"/>
      </c:valAx>
      <c:valAx>
        <c:axId val="313148544"/>
        <c:scaling>
          <c:orientation val="minMax"/>
          <c:max val="1"/>
          <c:min val="-1"/>
        </c:scaling>
        <c:delete val="0"/>
        <c:axPos val="l"/>
        <c:majorGridlines>
          <c:spPr>
            <a:ln>
              <a:noFill/>
            </a:ln>
          </c:spPr>
        </c:majorGridlines>
        <c:numFmt formatCode="General" sourceLinked="1"/>
        <c:majorTickMark val="none"/>
        <c:minorTickMark val="none"/>
        <c:tickLblPos val="none"/>
        <c:crossAx val="313147968"/>
        <c:crosses val="autoZero"/>
        <c:crossBetween val="midCat"/>
        <c:majorUnit val="1"/>
        <c:minorUnit val="1"/>
      </c:valAx>
      <c:spPr>
        <a:ln w="3175">
          <a:solidFill>
            <a:srgbClr val="000000"/>
          </a:solidFill>
        </a:ln>
      </c:spPr>
    </c:plotArea>
    <c:legend>
      <c:legendPos val="r"/>
      <c:layout>
        <c:manualLayout>
          <c:xMode val="edge"/>
          <c:yMode val="edge"/>
          <c:x val="0.60378000477213101"/>
          <c:y val="0.20311641664217611"/>
          <c:w val="0.38479885468861802"/>
          <c:h val="0.625500868965706"/>
        </c:manualLayout>
      </c:layout>
      <c:overlay val="0"/>
    </c:legend>
    <c:plotVisOnly val="1"/>
    <c:dispBlanksAs val="gap"/>
    <c:showDLblsOverMax val="0"/>
  </c:chart>
  <c:printSettings>
    <c:headerFooter/>
    <c:pageMargins b="0.75000000000000244" l="0.7000000000000014" r="0.7000000000000014" t="0.75000000000000244" header="0.30000000000000021" footer="0.3000000000000002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a:t>Money</a:t>
            </a:r>
          </a:p>
        </c:rich>
      </c:tx>
      <c:overlay val="0"/>
    </c:title>
    <c:autoTitleDeleted val="0"/>
    <c:plotArea>
      <c:layout>
        <c:manualLayout>
          <c:layoutTarget val="inner"/>
          <c:xMode val="edge"/>
          <c:yMode val="edge"/>
          <c:x val="5.1734828600970305E-2"/>
          <c:y val="0.24487238552753518"/>
          <c:w val="0.53164145390917605"/>
          <c:h val="0.56666664494523755"/>
        </c:manualLayout>
      </c:layout>
      <c:bubbleChart>
        <c:varyColors val="0"/>
        <c:ser>
          <c:idx val="0"/>
          <c:order val="0"/>
          <c:tx>
            <c:strRef>
              <c:f>user1!$C$11</c:f>
              <c:strCache>
                <c:ptCount val="1"/>
              </c:strCache>
            </c:strRef>
          </c:tx>
          <c:invertIfNegative val="0"/>
          <c:xVal>
            <c:numRef>
              <c:f>user1!$X$11</c:f>
              <c:numCache>
                <c:formatCode>0%</c:formatCode>
                <c:ptCount val="1"/>
                <c:pt idx="0">
                  <c:v>0.375</c:v>
                </c:pt>
              </c:numCache>
            </c:numRef>
          </c:xVal>
          <c:yVal>
            <c:numLit>
              <c:formatCode>General</c:formatCode>
              <c:ptCount val="1"/>
              <c:pt idx="0">
                <c:v>0</c:v>
              </c:pt>
            </c:numLit>
          </c:yVal>
          <c:bubbleSize>
            <c:numRef>
              <c:f>user1!$F$11</c:f>
              <c:numCache>
                <c:formatCode>General</c:formatCode>
                <c:ptCount val="1"/>
                <c:pt idx="0">
                  <c:v>8</c:v>
                </c:pt>
              </c:numCache>
            </c:numRef>
          </c:bubbleSize>
          <c:bubble3D val="0"/>
          <c:extLst>
            <c:ext xmlns:c16="http://schemas.microsoft.com/office/drawing/2014/chart" uri="{C3380CC4-5D6E-409C-BE32-E72D297353CC}">
              <c16:uniqueId val="{00000000-4A29-402C-AEA6-9628BD5695F0}"/>
            </c:ext>
          </c:extLst>
        </c:ser>
        <c:ser>
          <c:idx val="1"/>
          <c:order val="1"/>
          <c:tx>
            <c:strRef>
              <c:f>user1!$C$14</c:f>
              <c:strCache>
                <c:ptCount val="1"/>
              </c:strCache>
            </c:strRef>
          </c:tx>
          <c:spPr>
            <a:ln w="25400">
              <a:noFill/>
            </a:ln>
          </c:spPr>
          <c:invertIfNegative val="0"/>
          <c:xVal>
            <c:numRef>
              <c:f>user1!$X$14</c:f>
              <c:numCache>
                <c:formatCode>0%</c:formatCode>
                <c:ptCount val="1"/>
                <c:pt idx="0">
                  <c:v>0.7142857142857143</c:v>
                </c:pt>
              </c:numCache>
            </c:numRef>
          </c:xVal>
          <c:yVal>
            <c:numLit>
              <c:formatCode>General</c:formatCode>
              <c:ptCount val="1"/>
              <c:pt idx="0">
                <c:v>0</c:v>
              </c:pt>
            </c:numLit>
          </c:yVal>
          <c:bubbleSize>
            <c:numRef>
              <c:f>user1!$F$14</c:f>
              <c:numCache>
                <c:formatCode>General</c:formatCode>
                <c:ptCount val="1"/>
                <c:pt idx="0">
                  <c:v>7</c:v>
                </c:pt>
              </c:numCache>
            </c:numRef>
          </c:bubbleSize>
          <c:bubble3D val="0"/>
          <c:extLst>
            <c:ext xmlns:c16="http://schemas.microsoft.com/office/drawing/2014/chart" uri="{C3380CC4-5D6E-409C-BE32-E72D297353CC}">
              <c16:uniqueId val="{00000001-4A29-402C-AEA6-9628BD5695F0}"/>
            </c:ext>
          </c:extLst>
        </c:ser>
        <c:ser>
          <c:idx val="2"/>
          <c:order val="2"/>
          <c:tx>
            <c:strRef>
              <c:f>user1!$C$17</c:f>
              <c:strCache>
                <c:ptCount val="1"/>
              </c:strCache>
            </c:strRef>
          </c:tx>
          <c:spPr>
            <a:ln w="25400">
              <a:noFill/>
            </a:ln>
          </c:spPr>
          <c:invertIfNegative val="0"/>
          <c:xVal>
            <c:numRef>
              <c:f>user1!$X$17</c:f>
              <c:numCache>
                <c:formatCode>0%</c:formatCode>
                <c:ptCount val="1"/>
                <c:pt idx="0">
                  <c:v>0.1111111111111111</c:v>
                </c:pt>
              </c:numCache>
            </c:numRef>
          </c:xVal>
          <c:yVal>
            <c:numLit>
              <c:formatCode>General</c:formatCode>
              <c:ptCount val="1"/>
              <c:pt idx="0">
                <c:v>0</c:v>
              </c:pt>
            </c:numLit>
          </c:yVal>
          <c:bubbleSize>
            <c:numRef>
              <c:f>user1!$F$17</c:f>
              <c:numCache>
                <c:formatCode>General</c:formatCode>
                <c:ptCount val="1"/>
                <c:pt idx="0">
                  <c:v>9</c:v>
                </c:pt>
              </c:numCache>
            </c:numRef>
          </c:bubbleSize>
          <c:bubble3D val="0"/>
          <c:extLst>
            <c:ext xmlns:c16="http://schemas.microsoft.com/office/drawing/2014/chart" uri="{C3380CC4-5D6E-409C-BE32-E72D297353CC}">
              <c16:uniqueId val="{00000002-4A29-402C-AEA6-9628BD5695F0}"/>
            </c:ext>
          </c:extLst>
        </c:ser>
        <c:ser>
          <c:idx val="3"/>
          <c:order val="3"/>
          <c:tx>
            <c:strRef>
              <c:f>user1!$C$20</c:f>
              <c:strCache>
                <c:ptCount val="1"/>
              </c:strCache>
            </c:strRef>
          </c:tx>
          <c:spPr>
            <a:ln w="25400">
              <a:noFill/>
            </a:ln>
          </c:spPr>
          <c:invertIfNegative val="0"/>
          <c:xVal>
            <c:numRef>
              <c:f>user1!$X$20</c:f>
              <c:numCache>
                <c:formatCode>0%</c:formatCode>
                <c:ptCount val="1"/>
                <c:pt idx="0">
                  <c:v>0.75</c:v>
                </c:pt>
              </c:numCache>
            </c:numRef>
          </c:xVal>
          <c:yVal>
            <c:numLit>
              <c:formatCode>General</c:formatCode>
              <c:ptCount val="1"/>
              <c:pt idx="0">
                <c:v>0</c:v>
              </c:pt>
            </c:numLit>
          </c:yVal>
          <c:bubbleSize>
            <c:numRef>
              <c:f>user1!$F$20</c:f>
              <c:numCache>
                <c:formatCode>General</c:formatCode>
                <c:ptCount val="1"/>
                <c:pt idx="0">
                  <c:v>4</c:v>
                </c:pt>
              </c:numCache>
            </c:numRef>
          </c:bubbleSize>
          <c:bubble3D val="0"/>
          <c:extLst>
            <c:ext xmlns:c16="http://schemas.microsoft.com/office/drawing/2014/chart" uri="{C3380CC4-5D6E-409C-BE32-E72D297353CC}">
              <c16:uniqueId val="{00000003-4A29-402C-AEA6-9628BD5695F0}"/>
            </c:ext>
          </c:extLst>
        </c:ser>
        <c:ser>
          <c:idx val="4"/>
          <c:order val="4"/>
          <c:tx>
            <c:strRef>
              <c:f>user1!$C$23</c:f>
              <c:strCache>
                <c:ptCount val="1"/>
              </c:strCache>
            </c:strRef>
          </c:tx>
          <c:spPr>
            <a:ln w="25400">
              <a:noFill/>
            </a:ln>
          </c:spPr>
          <c:invertIfNegative val="0"/>
          <c:xVal>
            <c:numRef>
              <c:f>user1!$X$23</c:f>
              <c:numCache>
                <c:formatCode>0%</c:formatCode>
                <c:ptCount val="1"/>
                <c:pt idx="0">
                  <c:v>0.4</c:v>
                </c:pt>
              </c:numCache>
            </c:numRef>
          </c:xVal>
          <c:yVal>
            <c:numLit>
              <c:formatCode>General</c:formatCode>
              <c:ptCount val="1"/>
              <c:pt idx="0">
                <c:v>0</c:v>
              </c:pt>
            </c:numLit>
          </c:yVal>
          <c:bubbleSize>
            <c:numRef>
              <c:f>user1!$F$23</c:f>
              <c:numCache>
                <c:formatCode>General</c:formatCode>
                <c:ptCount val="1"/>
                <c:pt idx="0">
                  <c:v>5</c:v>
                </c:pt>
              </c:numCache>
            </c:numRef>
          </c:bubbleSize>
          <c:bubble3D val="0"/>
          <c:extLst>
            <c:ext xmlns:c16="http://schemas.microsoft.com/office/drawing/2014/chart" uri="{C3380CC4-5D6E-409C-BE32-E72D297353CC}">
              <c16:uniqueId val="{00000004-4A29-402C-AEA6-9628BD5695F0}"/>
            </c:ext>
          </c:extLst>
        </c:ser>
        <c:ser>
          <c:idx val="5"/>
          <c:order val="5"/>
          <c:tx>
            <c:strRef>
              <c:f>user1!$C$26</c:f>
              <c:strCache>
                <c:ptCount val="1"/>
              </c:strCache>
            </c:strRef>
          </c:tx>
          <c:spPr>
            <a:ln w="25400">
              <a:noFill/>
            </a:ln>
          </c:spPr>
          <c:invertIfNegative val="0"/>
          <c:xVal>
            <c:numRef>
              <c:f>user1!$X$26</c:f>
              <c:numCache>
                <c:formatCode>0%</c:formatCode>
                <c:ptCount val="1"/>
                <c:pt idx="0">
                  <c:v>0.25</c:v>
                </c:pt>
              </c:numCache>
            </c:numRef>
          </c:xVal>
          <c:yVal>
            <c:numLit>
              <c:formatCode>General</c:formatCode>
              <c:ptCount val="1"/>
              <c:pt idx="0">
                <c:v>0</c:v>
              </c:pt>
            </c:numLit>
          </c:yVal>
          <c:bubbleSize>
            <c:numRef>
              <c:f>user1!$F$26</c:f>
              <c:numCache>
                <c:formatCode>General</c:formatCode>
                <c:ptCount val="1"/>
                <c:pt idx="0">
                  <c:v>4</c:v>
                </c:pt>
              </c:numCache>
            </c:numRef>
          </c:bubbleSize>
          <c:bubble3D val="0"/>
          <c:extLst>
            <c:ext xmlns:c16="http://schemas.microsoft.com/office/drawing/2014/chart" uri="{C3380CC4-5D6E-409C-BE32-E72D297353CC}">
              <c16:uniqueId val="{00000005-4A29-402C-AEA6-9628BD5695F0}"/>
            </c:ext>
          </c:extLst>
        </c:ser>
        <c:ser>
          <c:idx val="6"/>
          <c:order val="6"/>
          <c:tx>
            <c:strRef>
              <c:f>user1!$C$29</c:f>
              <c:strCache>
                <c:ptCount val="1"/>
              </c:strCache>
            </c:strRef>
          </c:tx>
          <c:spPr>
            <a:ln w="25400">
              <a:noFill/>
            </a:ln>
          </c:spPr>
          <c:invertIfNegative val="0"/>
          <c:xVal>
            <c:numRef>
              <c:f>user1!$X$29</c:f>
              <c:numCache>
                <c:formatCode>0%</c:formatCode>
                <c:ptCount val="1"/>
                <c:pt idx="0">
                  <c:v>0.125</c:v>
                </c:pt>
              </c:numCache>
            </c:numRef>
          </c:xVal>
          <c:yVal>
            <c:numLit>
              <c:formatCode>General</c:formatCode>
              <c:ptCount val="1"/>
              <c:pt idx="0">
                <c:v>0</c:v>
              </c:pt>
            </c:numLit>
          </c:yVal>
          <c:bubbleSize>
            <c:numRef>
              <c:f>user1!$F$29</c:f>
              <c:numCache>
                <c:formatCode>General</c:formatCode>
                <c:ptCount val="1"/>
                <c:pt idx="0">
                  <c:v>8</c:v>
                </c:pt>
              </c:numCache>
            </c:numRef>
          </c:bubbleSize>
          <c:bubble3D val="0"/>
          <c:extLst>
            <c:ext xmlns:c16="http://schemas.microsoft.com/office/drawing/2014/chart" uri="{C3380CC4-5D6E-409C-BE32-E72D297353CC}">
              <c16:uniqueId val="{00000006-4A29-402C-AEA6-9628BD5695F0}"/>
            </c:ext>
          </c:extLst>
        </c:ser>
        <c:ser>
          <c:idx val="7"/>
          <c:order val="7"/>
          <c:tx>
            <c:strRef>
              <c:f>user1!$C$32</c:f>
              <c:strCache>
                <c:ptCount val="1"/>
              </c:strCache>
            </c:strRef>
          </c:tx>
          <c:spPr>
            <a:ln w="25400">
              <a:noFill/>
            </a:ln>
          </c:spPr>
          <c:invertIfNegative val="0"/>
          <c:xVal>
            <c:numRef>
              <c:f>user1!$X$32</c:f>
              <c:numCache>
                <c:formatCode>0%</c:formatCode>
                <c:ptCount val="1"/>
                <c:pt idx="0">
                  <c:v>7.5</c:v>
                </c:pt>
              </c:numCache>
            </c:numRef>
          </c:xVal>
          <c:yVal>
            <c:numLit>
              <c:formatCode>General</c:formatCode>
              <c:ptCount val="1"/>
              <c:pt idx="0">
                <c:v>0</c:v>
              </c:pt>
            </c:numLit>
          </c:yVal>
          <c:bubbleSize>
            <c:numRef>
              <c:f>user1!$F$32</c:f>
              <c:numCache>
                <c:formatCode>General</c:formatCode>
                <c:ptCount val="1"/>
                <c:pt idx="0">
                  <c:v>2</c:v>
                </c:pt>
              </c:numCache>
            </c:numRef>
          </c:bubbleSize>
          <c:bubble3D val="0"/>
          <c:extLst>
            <c:ext xmlns:c16="http://schemas.microsoft.com/office/drawing/2014/chart" uri="{C3380CC4-5D6E-409C-BE32-E72D297353CC}">
              <c16:uniqueId val="{00000007-4A29-402C-AEA6-9628BD5695F0}"/>
            </c:ext>
          </c:extLst>
        </c:ser>
        <c:ser>
          <c:idx val="8"/>
          <c:order val="8"/>
          <c:tx>
            <c:strRef>
              <c:f>user1!$C$35</c:f>
              <c:strCache>
                <c:ptCount val="1"/>
              </c:strCache>
            </c:strRef>
          </c:tx>
          <c:spPr>
            <a:ln w="25400">
              <a:noFill/>
            </a:ln>
          </c:spPr>
          <c:invertIfNegative val="0"/>
          <c:xVal>
            <c:numRef>
              <c:f>user1!$X$35</c:f>
              <c:numCache>
                <c:formatCode>0%</c:formatCode>
                <c:ptCount val="1"/>
                <c:pt idx="0">
                  <c:v>1.3333333333333333</c:v>
                </c:pt>
              </c:numCache>
            </c:numRef>
          </c:xVal>
          <c:yVal>
            <c:numLit>
              <c:formatCode>General</c:formatCode>
              <c:ptCount val="1"/>
              <c:pt idx="0">
                <c:v>0</c:v>
              </c:pt>
            </c:numLit>
          </c:yVal>
          <c:bubbleSize>
            <c:numRef>
              <c:f>user1!$F$35</c:f>
              <c:numCache>
                <c:formatCode>General</c:formatCode>
                <c:ptCount val="1"/>
                <c:pt idx="0">
                  <c:v>3</c:v>
                </c:pt>
              </c:numCache>
            </c:numRef>
          </c:bubbleSize>
          <c:bubble3D val="0"/>
          <c:extLst>
            <c:ext xmlns:c16="http://schemas.microsoft.com/office/drawing/2014/chart" uri="{C3380CC4-5D6E-409C-BE32-E72D297353CC}">
              <c16:uniqueId val="{00000008-4A29-402C-AEA6-9628BD5695F0}"/>
            </c:ext>
          </c:extLst>
        </c:ser>
        <c:ser>
          <c:idx val="9"/>
          <c:order val="9"/>
          <c:tx>
            <c:strRef>
              <c:f>user1!$C$38</c:f>
              <c:strCache>
                <c:ptCount val="1"/>
              </c:strCache>
            </c:strRef>
          </c:tx>
          <c:spPr>
            <a:ln w="25400">
              <a:noFill/>
            </a:ln>
          </c:spPr>
          <c:invertIfNegative val="0"/>
          <c:xVal>
            <c:numRef>
              <c:f>user1!$X$38</c:f>
              <c:numCache>
                <c:formatCode>0%</c:formatCode>
                <c:ptCount val="1"/>
                <c:pt idx="0">
                  <c:v>1.5</c:v>
                </c:pt>
              </c:numCache>
            </c:numRef>
          </c:xVal>
          <c:yVal>
            <c:numLit>
              <c:formatCode>General</c:formatCode>
              <c:ptCount val="1"/>
              <c:pt idx="0">
                <c:v>0</c:v>
              </c:pt>
            </c:numLit>
          </c:yVal>
          <c:bubbleSize>
            <c:numRef>
              <c:f>user1!$F$38</c:f>
              <c:numCache>
                <c:formatCode>General</c:formatCode>
                <c:ptCount val="1"/>
                <c:pt idx="0">
                  <c:v>2</c:v>
                </c:pt>
              </c:numCache>
            </c:numRef>
          </c:bubbleSize>
          <c:bubble3D val="0"/>
          <c:extLst>
            <c:ext xmlns:c16="http://schemas.microsoft.com/office/drawing/2014/chart" uri="{C3380CC4-5D6E-409C-BE32-E72D297353CC}">
              <c16:uniqueId val="{00000009-4A29-402C-AEA6-9628BD5695F0}"/>
            </c:ext>
          </c:extLst>
        </c:ser>
        <c:dLbls>
          <c:showLegendKey val="0"/>
          <c:showVal val="0"/>
          <c:showCatName val="0"/>
          <c:showSerName val="0"/>
          <c:showPercent val="0"/>
          <c:showBubbleSize val="0"/>
        </c:dLbls>
        <c:bubbleScale val="300"/>
        <c:showNegBubbles val="0"/>
        <c:axId val="310142080"/>
        <c:axId val="310142656"/>
      </c:bubbleChart>
      <c:valAx>
        <c:axId val="310142080"/>
        <c:scaling>
          <c:orientation val="minMax"/>
          <c:max val="2"/>
          <c:min val="0"/>
        </c:scaling>
        <c:delete val="0"/>
        <c:axPos val="b"/>
        <c:title>
          <c:tx>
            <c:rich>
              <a:bodyPr/>
              <a:lstStyle/>
              <a:p>
                <a:pPr>
                  <a:defRPr/>
                </a:pPr>
                <a:r>
                  <a:rPr lang="en-CA"/>
                  <a:t>cost</a:t>
                </a:r>
                <a:r>
                  <a:rPr lang="en-CA" baseline="0"/>
                  <a:t> coverage</a:t>
                </a:r>
                <a:endParaRPr lang="en-CA"/>
              </a:p>
            </c:rich>
          </c:tx>
          <c:layout>
            <c:manualLayout>
              <c:xMode val="edge"/>
              <c:yMode val="edge"/>
              <c:x val="0.25550449375646322"/>
              <c:y val="0.82280723818783441"/>
            </c:manualLayout>
          </c:layout>
          <c:overlay val="0"/>
        </c:title>
        <c:numFmt formatCode="0%" sourceLinked="1"/>
        <c:majorTickMark val="out"/>
        <c:minorTickMark val="none"/>
        <c:tickLblPos val="nextTo"/>
        <c:crossAx val="310142656"/>
        <c:crosses val="autoZero"/>
        <c:crossBetween val="midCat"/>
        <c:majorUnit val="0.25"/>
        <c:minorUnit val="4.0000000000000022E-2"/>
      </c:valAx>
      <c:valAx>
        <c:axId val="310142656"/>
        <c:scaling>
          <c:orientation val="minMax"/>
          <c:max val="1"/>
          <c:min val="-1"/>
        </c:scaling>
        <c:delete val="0"/>
        <c:axPos val="l"/>
        <c:majorGridlines>
          <c:spPr>
            <a:ln>
              <a:noFill/>
            </a:ln>
          </c:spPr>
        </c:majorGridlines>
        <c:numFmt formatCode="General" sourceLinked="1"/>
        <c:majorTickMark val="none"/>
        <c:minorTickMark val="none"/>
        <c:tickLblPos val="none"/>
        <c:crossAx val="310142080"/>
        <c:crosses val="autoZero"/>
        <c:crossBetween val="midCat"/>
        <c:majorUnit val="1"/>
        <c:minorUnit val="1"/>
      </c:valAx>
      <c:spPr>
        <a:ln w="3175">
          <a:solidFill>
            <a:srgbClr val="000000"/>
          </a:solidFill>
        </a:ln>
      </c:spPr>
    </c:plotArea>
    <c:legend>
      <c:legendPos val="r"/>
      <c:layout>
        <c:manualLayout>
          <c:xMode val="edge"/>
          <c:yMode val="edge"/>
          <c:x val="0.60378000477213101"/>
          <c:y val="0.20311641664217611"/>
          <c:w val="0.38479885468861802"/>
          <c:h val="0.625500868965706"/>
        </c:manualLayout>
      </c:layout>
      <c:overlay val="0"/>
    </c:legend>
    <c:plotVisOnly val="1"/>
    <c:dispBlanksAs val="gap"/>
    <c:showDLblsOverMax val="0"/>
  </c:chart>
  <c:printSettings>
    <c:headerFooter/>
    <c:pageMargins b="0.75000000000000244" l="0.7000000000000014" r="0.7000000000000014" t="0.75000000000000244" header="0.30000000000000021" footer="0.30000000000000021"/>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a:t>Money</a:t>
            </a:r>
          </a:p>
        </c:rich>
      </c:tx>
      <c:overlay val="0"/>
    </c:title>
    <c:autoTitleDeleted val="0"/>
    <c:plotArea>
      <c:layout>
        <c:manualLayout>
          <c:layoutTarget val="inner"/>
          <c:xMode val="edge"/>
          <c:yMode val="edge"/>
          <c:x val="5.1734828600970305E-2"/>
          <c:y val="0.24487238552753518"/>
          <c:w val="0.53164145390917605"/>
          <c:h val="0.56666664494523755"/>
        </c:manualLayout>
      </c:layout>
      <c:bubbleChart>
        <c:varyColors val="0"/>
        <c:ser>
          <c:idx val="0"/>
          <c:order val="0"/>
          <c:tx>
            <c:strRef>
              <c:f>user7!$C$11</c:f>
              <c:strCache>
                <c:ptCount val="1"/>
              </c:strCache>
            </c:strRef>
          </c:tx>
          <c:invertIfNegative val="0"/>
          <c:xVal>
            <c:numRef>
              <c:f>user7!$X$11</c:f>
              <c:numCache>
                <c:formatCode>0%</c:formatCode>
                <c:ptCount val="1"/>
                <c:pt idx="0">
                  <c:v>0</c:v>
                </c:pt>
              </c:numCache>
            </c:numRef>
          </c:xVal>
          <c:yVal>
            <c:numLit>
              <c:formatCode>General</c:formatCode>
              <c:ptCount val="1"/>
              <c:pt idx="0">
                <c:v>0</c:v>
              </c:pt>
            </c:numLit>
          </c:yVal>
          <c:bubbleSize>
            <c:numRef>
              <c:f>user7!$F$11</c:f>
              <c:numCache>
                <c:formatCode>General</c:formatCode>
                <c:ptCount val="1"/>
              </c:numCache>
            </c:numRef>
          </c:bubbleSize>
          <c:bubble3D val="0"/>
          <c:extLst>
            <c:ext xmlns:c16="http://schemas.microsoft.com/office/drawing/2014/chart" uri="{C3380CC4-5D6E-409C-BE32-E72D297353CC}">
              <c16:uniqueId val="{00000000-D759-4C74-BFD2-1577294E8F4B}"/>
            </c:ext>
          </c:extLst>
        </c:ser>
        <c:ser>
          <c:idx val="1"/>
          <c:order val="1"/>
          <c:tx>
            <c:strRef>
              <c:f>user7!$C$14</c:f>
              <c:strCache>
                <c:ptCount val="1"/>
              </c:strCache>
            </c:strRef>
          </c:tx>
          <c:spPr>
            <a:ln w="25400">
              <a:noFill/>
            </a:ln>
          </c:spPr>
          <c:invertIfNegative val="0"/>
          <c:xVal>
            <c:numRef>
              <c:f>user7!$X$14</c:f>
              <c:numCache>
                <c:formatCode>0%</c:formatCode>
                <c:ptCount val="1"/>
                <c:pt idx="0">
                  <c:v>0</c:v>
                </c:pt>
              </c:numCache>
            </c:numRef>
          </c:xVal>
          <c:yVal>
            <c:numLit>
              <c:formatCode>General</c:formatCode>
              <c:ptCount val="1"/>
              <c:pt idx="0">
                <c:v>0</c:v>
              </c:pt>
            </c:numLit>
          </c:yVal>
          <c:bubbleSize>
            <c:numRef>
              <c:f>user7!$F$14</c:f>
              <c:numCache>
                <c:formatCode>General</c:formatCode>
                <c:ptCount val="1"/>
              </c:numCache>
            </c:numRef>
          </c:bubbleSize>
          <c:bubble3D val="0"/>
          <c:extLst>
            <c:ext xmlns:c16="http://schemas.microsoft.com/office/drawing/2014/chart" uri="{C3380CC4-5D6E-409C-BE32-E72D297353CC}">
              <c16:uniqueId val="{00000001-D759-4C74-BFD2-1577294E8F4B}"/>
            </c:ext>
          </c:extLst>
        </c:ser>
        <c:ser>
          <c:idx val="2"/>
          <c:order val="2"/>
          <c:tx>
            <c:strRef>
              <c:f>user7!$C$17</c:f>
              <c:strCache>
                <c:ptCount val="1"/>
              </c:strCache>
            </c:strRef>
          </c:tx>
          <c:spPr>
            <a:ln w="25400">
              <a:noFill/>
            </a:ln>
          </c:spPr>
          <c:invertIfNegative val="0"/>
          <c:xVal>
            <c:numRef>
              <c:f>user7!$X$17</c:f>
              <c:numCache>
                <c:formatCode>0%</c:formatCode>
                <c:ptCount val="1"/>
                <c:pt idx="0">
                  <c:v>0</c:v>
                </c:pt>
              </c:numCache>
            </c:numRef>
          </c:xVal>
          <c:yVal>
            <c:numLit>
              <c:formatCode>General</c:formatCode>
              <c:ptCount val="1"/>
              <c:pt idx="0">
                <c:v>0</c:v>
              </c:pt>
            </c:numLit>
          </c:yVal>
          <c:bubbleSize>
            <c:numRef>
              <c:f>user7!$F$17</c:f>
              <c:numCache>
                <c:formatCode>General</c:formatCode>
                <c:ptCount val="1"/>
              </c:numCache>
            </c:numRef>
          </c:bubbleSize>
          <c:bubble3D val="0"/>
          <c:extLst>
            <c:ext xmlns:c16="http://schemas.microsoft.com/office/drawing/2014/chart" uri="{C3380CC4-5D6E-409C-BE32-E72D297353CC}">
              <c16:uniqueId val="{00000002-D759-4C74-BFD2-1577294E8F4B}"/>
            </c:ext>
          </c:extLst>
        </c:ser>
        <c:ser>
          <c:idx val="3"/>
          <c:order val="3"/>
          <c:tx>
            <c:strRef>
              <c:f>user7!$C$20</c:f>
              <c:strCache>
                <c:ptCount val="1"/>
              </c:strCache>
            </c:strRef>
          </c:tx>
          <c:spPr>
            <a:ln w="25400">
              <a:noFill/>
            </a:ln>
          </c:spPr>
          <c:invertIfNegative val="0"/>
          <c:xVal>
            <c:numRef>
              <c:f>user7!$X$20</c:f>
              <c:numCache>
                <c:formatCode>0%</c:formatCode>
                <c:ptCount val="1"/>
                <c:pt idx="0">
                  <c:v>0</c:v>
                </c:pt>
              </c:numCache>
            </c:numRef>
          </c:xVal>
          <c:yVal>
            <c:numLit>
              <c:formatCode>General</c:formatCode>
              <c:ptCount val="1"/>
              <c:pt idx="0">
                <c:v>0</c:v>
              </c:pt>
            </c:numLit>
          </c:yVal>
          <c:bubbleSize>
            <c:numRef>
              <c:f>user7!$F$20</c:f>
              <c:numCache>
                <c:formatCode>General</c:formatCode>
                <c:ptCount val="1"/>
              </c:numCache>
            </c:numRef>
          </c:bubbleSize>
          <c:bubble3D val="0"/>
          <c:extLst>
            <c:ext xmlns:c16="http://schemas.microsoft.com/office/drawing/2014/chart" uri="{C3380CC4-5D6E-409C-BE32-E72D297353CC}">
              <c16:uniqueId val="{00000003-D759-4C74-BFD2-1577294E8F4B}"/>
            </c:ext>
          </c:extLst>
        </c:ser>
        <c:ser>
          <c:idx val="4"/>
          <c:order val="4"/>
          <c:tx>
            <c:strRef>
              <c:f>user7!$C$23</c:f>
              <c:strCache>
                <c:ptCount val="1"/>
              </c:strCache>
            </c:strRef>
          </c:tx>
          <c:spPr>
            <a:ln w="25400">
              <a:noFill/>
            </a:ln>
          </c:spPr>
          <c:invertIfNegative val="0"/>
          <c:xVal>
            <c:numRef>
              <c:f>user7!$X$23</c:f>
              <c:numCache>
                <c:formatCode>0%</c:formatCode>
                <c:ptCount val="1"/>
                <c:pt idx="0">
                  <c:v>0</c:v>
                </c:pt>
              </c:numCache>
            </c:numRef>
          </c:xVal>
          <c:yVal>
            <c:numLit>
              <c:formatCode>General</c:formatCode>
              <c:ptCount val="1"/>
              <c:pt idx="0">
                <c:v>0</c:v>
              </c:pt>
            </c:numLit>
          </c:yVal>
          <c:bubbleSize>
            <c:numRef>
              <c:f>user7!$F$23</c:f>
              <c:numCache>
                <c:formatCode>General</c:formatCode>
                <c:ptCount val="1"/>
              </c:numCache>
            </c:numRef>
          </c:bubbleSize>
          <c:bubble3D val="0"/>
          <c:extLst>
            <c:ext xmlns:c16="http://schemas.microsoft.com/office/drawing/2014/chart" uri="{C3380CC4-5D6E-409C-BE32-E72D297353CC}">
              <c16:uniqueId val="{00000004-D759-4C74-BFD2-1577294E8F4B}"/>
            </c:ext>
          </c:extLst>
        </c:ser>
        <c:ser>
          <c:idx val="5"/>
          <c:order val="5"/>
          <c:tx>
            <c:strRef>
              <c:f>user7!$C$26</c:f>
              <c:strCache>
                <c:ptCount val="1"/>
              </c:strCache>
            </c:strRef>
          </c:tx>
          <c:spPr>
            <a:ln w="25400">
              <a:noFill/>
            </a:ln>
          </c:spPr>
          <c:invertIfNegative val="0"/>
          <c:xVal>
            <c:numRef>
              <c:f>user7!$X$26</c:f>
              <c:numCache>
                <c:formatCode>0%</c:formatCode>
                <c:ptCount val="1"/>
                <c:pt idx="0">
                  <c:v>0</c:v>
                </c:pt>
              </c:numCache>
            </c:numRef>
          </c:xVal>
          <c:yVal>
            <c:numLit>
              <c:formatCode>General</c:formatCode>
              <c:ptCount val="1"/>
              <c:pt idx="0">
                <c:v>0</c:v>
              </c:pt>
            </c:numLit>
          </c:yVal>
          <c:bubbleSize>
            <c:numRef>
              <c:f>user7!$F$26</c:f>
              <c:numCache>
                <c:formatCode>General</c:formatCode>
                <c:ptCount val="1"/>
              </c:numCache>
            </c:numRef>
          </c:bubbleSize>
          <c:bubble3D val="0"/>
          <c:extLst>
            <c:ext xmlns:c16="http://schemas.microsoft.com/office/drawing/2014/chart" uri="{C3380CC4-5D6E-409C-BE32-E72D297353CC}">
              <c16:uniqueId val="{00000005-D759-4C74-BFD2-1577294E8F4B}"/>
            </c:ext>
          </c:extLst>
        </c:ser>
        <c:ser>
          <c:idx val="6"/>
          <c:order val="6"/>
          <c:tx>
            <c:strRef>
              <c:f>user7!$C$29</c:f>
              <c:strCache>
                <c:ptCount val="1"/>
              </c:strCache>
            </c:strRef>
          </c:tx>
          <c:spPr>
            <a:ln w="25400">
              <a:noFill/>
            </a:ln>
          </c:spPr>
          <c:invertIfNegative val="0"/>
          <c:xVal>
            <c:numRef>
              <c:f>user7!$X$29</c:f>
              <c:numCache>
                <c:formatCode>0%</c:formatCode>
                <c:ptCount val="1"/>
                <c:pt idx="0">
                  <c:v>0</c:v>
                </c:pt>
              </c:numCache>
            </c:numRef>
          </c:xVal>
          <c:yVal>
            <c:numLit>
              <c:formatCode>General</c:formatCode>
              <c:ptCount val="1"/>
              <c:pt idx="0">
                <c:v>0</c:v>
              </c:pt>
            </c:numLit>
          </c:yVal>
          <c:bubbleSize>
            <c:numRef>
              <c:f>user7!$F$29</c:f>
              <c:numCache>
                <c:formatCode>General</c:formatCode>
                <c:ptCount val="1"/>
              </c:numCache>
            </c:numRef>
          </c:bubbleSize>
          <c:bubble3D val="0"/>
          <c:extLst>
            <c:ext xmlns:c16="http://schemas.microsoft.com/office/drawing/2014/chart" uri="{C3380CC4-5D6E-409C-BE32-E72D297353CC}">
              <c16:uniqueId val="{00000006-D759-4C74-BFD2-1577294E8F4B}"/>
            </c:ext>
          </c:extLst>
        </c:ser>
        <c:ser>
          <c:idx val="7"/>
          <c:order val="7"/>
          <c:tx>
            <c:strRef>
              <c:f>user7!$C$32</c:f>
              <c:strCache>
                <c:ptCount val="1"/>
              </c:strCache>
            </c:strRef>
          </c:tx>
          <c:spPr>
            <a:ln w="25400">
              <a:noFill/>
            </a:ln>
          </c:spPr>
          <c:invertIfNegative val="0"/>
          <c:xVal>
            <c:numRef>
              <c:f>user7!$X$32</c:f>
              <c:numCache>
                <c:formatCode>0%</c:formatCode>
                <c:ptCount val="1"/>
                <c:pt idx="0">
                  <c:v>0</c:v>
                </c:pt>
              </c:numCache>
            </c:numRef>
          </c:xVal>
          <c:yVal>
            <c:numLit>
              <c:formatCode>General</c:formatCode>
              <c:ptCount val="1"/>
              <c:pt idx="0">
                <c:v>0</c:v>
              </c:pt>
            </c:numLit>
          </c:yVal>
          <c:bubbleSize>
            <c:numRef>
              <c:f>user7!$F$32</c:f>
              <c:numCache>
                <c:formatCode>General</c:formatCode>
                <c:ptCount val="1"/>
              </c:numCache>
            </c:numRef>
          </c:bubbleSize>
          <c:bubble3D val="0"/>
          <c:extLst>
            <c:ext xmlns:c16="http://schemas.microsoft.com/office/drawing/2014/chart" uri="{C3380CC4-5D6E-409C-BE32-E72D297353CC}">
              <c16:uniqueId val="{00000007-D759-4C74-BFD2-1577294E8F4B}"/>
            </c:ext>
          </c:extLst>
        </c:ser>
        <c:ser>
          <c:idx val="8"/>
          <c:order val="8"/>
          <c:tx>
            <c:strRef>
              <c:f>user7!$C$35</c:f>
              <c:strCache>
                <c:ptCount val="1"/>
              </c:strCache>
            </c:strRef>
          </c:tx>
          <c:spPr>
            <a:ln w="25400">
              <a:noFill/>
            </a:ln>
          </c:spPr>
          <c:invertIfNegative val="0"/>
          <c:xVal>
            <c:numRef>
              <c:f>user7!$X$35</c:f>
              <c:numCache>
                <c:formatCode>0%</c:formatCode>
                <c:ptCount val="1"/>
                <c:pt idx="0">
                  <c:v>0</c:v>
                </c:pt>
              </c:numCache>
            </c:numRef>
          </c:xVal>
          <c:yVal>
            <c:numLit>
              <c:formatCode>General</c:formatCode>
              <c:ptCount val="1"/>
              <c:pt idx="0">
                <c:v>0</c:v>
              </c:pt>
            </c:numLit>
          </c:yVal>
          <c:bubbleSize>
            <c:numRef>
              <c:f>user7!$F$35</c:f>
              <c:numCache>
                <c:formatCode>General</c:formatCode>
                <c:ptCount val="1"/>
              </c:numCache>
            </c:numRef>
          </c:bubbleSize>
          <c:bubble3D val="0"/>
          <c:extLst>
            <c:ext xmlns:c16="http://schemas.microsoft.com/office/drawing/2014/chart" uri="{C3380CC4-5D6E-409C-BE32-E72D297353CC}">
              <c16:uniqueId val="{00000008-D759-4C74-BFD2-1577294E8F4B}"/>
            </c:ext>
          </c:extLst>
        </c:ser>
        <c:ser>
          <c:idx val="9"/>
          <c:order val="9"/>
          <c:tx>
            <c:strRef>
              <c:f>user7!$C$38</c:f>
              <c:strCache>
                <c:ptCount val="1"/>
              </c:strCache>
            </c:strRef>
          </c:tx>
          <c:spPr>
            <a:ln w="25400">
              <a:noFill/>
            </a:ln>
          </c:spPr>
          <c:invertIfNegative val="0"/>
          <c:xVal>
            <c:numRef>
              <c:f>user7!$X$38</c:f>
              <c:numCache>
                <c:formatCode>0%</c:formatCode>
                <c:ptCount val="1"/>
                <c:pt idx="0">
                  <c:v>0</c:v>
                </c:pt>
              </c:numCache>
            </c:numRef>
          </c:xVal>
          <c:yVal>
            <c:numLit>
              <c:formatCode>General</c:formatCode>
              <c:ptCount val="1"/>
              <c:pt idx="0">
                <c:v>0</c:v>
              </c:pt>
            </c:numLit>
          </c:yVal>
          <c:bubbleSize>
            <c:numRef>
              <c:f>user7!$F$38</c:f>
              <c:numCache>
                <c:formatCode>General</c:formatCode>
                <c:ptCount val="1"/>
              </c:numCache>
            </c:numRef>
          </c:bubbleSize>
          <c:bubble3D val="0"/>
          <c:extLst>
            <c:ext xmlns:c16="http://schemas.microsoft.com/office/drawing/2014/chart" uri="{C3380CC4-5D6E-409C-BE32-E72D297353CC}">
              <c16:uniqueId val="{00000009-D759-4C74-BFD2-1577294E8F4B}"/>
            </c:ext>
          </c:extLst>
        </c:ser>
        <c:dLbls>
          <c:showLegendKey val="0"/>
          <c:showVal val="0"/>
          <c:showCatName val="0"/>
          <c:showSerName val="0"/>
          <c:showPercent val="0"/>
          <c:showBubbleSize val="0"/>
        </c:dLbls>
        <c:bubbleScale val="300"/>
        <c:showNegBubbles val="0"/>
        <c:axId val="313150848"/>
        <c:axId val="313151424"/>
      </c:bubbleChart>
      <c:valAx>
        <c:axId val="313150848"/>
        <c:scaling>
          <c:orientation val="minMax"/>
          <c:max val="2"/>
          <c:min val="0"/>
        </c:scaling>
        <c:delete val="0"/>
        <c:axPos val="b"/>
        <c:title>
          <c:tx>
            <c:rich>
              <a:bodyPr/>
              <a:lstStyle/>
              <a:p>
                <a:pPr>
                  <a:defRPr/>
                </a:pPr>
                <a:r>
                  <a:rPr lang="en-CA"/>
                  <a:t>cost</a:t>
                </a:r>
                <a:r>
                  <a:rPr lang="en-CA" baseline="0"/>
                  <a:t> coverage</a:t>
                </a:r>
                <a:endParaRPr lang="en-CA"/>
              </a:p>
            </c:rich>
          </c:tx>
          <c:layout>
            <c:manualLayout>
              <c:xMode val="edge"/>
              <c:yMode val="edge"/>
              <c:x val="0.25550449375646322"/>
              <c:y val="0.82280723818783441"/>
            </c:manualLayout>
          </c:layout>
          <c:overlay val="0"/>
        </c:title>
        <c:numFmt formatCode="0%" sourceLinked="1"/>
        <c:majorTickMark val="out"/>
        <c:minorTickMark val="none"/>
        <c:tickLblPos val="nextTo"/>
        <c:crossAx val="313151424"/>
        <c:crosses val="autoZero"/>
        <c:crossBetween val="midCat"/>
        <c:majorUnit val="0.25"/>
        <c:minorUnit val="4.0000000000000022E-2"/>
      </c:valAx>
      <c:valAx>
        <c:axId val="313151424"/>
        <c:scaling>
          <c:orientation val="minMax"/>
          <c:max val="1"/>
          <c:min val="-1"/>
        </c:scaling>
        <c:delete val="0"/>
        <c:axPos val="l"/>
        <c:majorGridlines>
          <c:spPr>
            <a:ln>
              <a:noFill/>
            </a:ln>
          </c:spPr>
        </c:majorGridlines>
        <c:numFmt formatCode="General" sourceLinked="1"/>
        <c:majorTickMark val="none"/>
        <c:minorTickMark val="none"/>
        <c:tickLblPos val="none"/>
        <c:crossAx val="313150848"/>
        <c:crosses val="autoZero"/>
        <c:crossBetween val="midCat"/>
        <c:majorUnit val="1"/>
        <c:minorUnit val="1"/>
      </c:valAx>
      <c:spPr>
        <a:ln w="3175">
          <a:solidFill>
            <a:srgbClr val="000000"/>
          </a:solidFill>
        </a:ln>
      </c:spPr>
    </c:plotArea>
    <c:legend>
      <c:legendPos val="r"/>
      <c:layout>
        <c:manualLayout>
          <c:xMode val="edge"/>
          <c:yMode val="edge"/>
          <c:x val="0.60378000477213101"/>
          <c:y val="0.20311641664217611"/>
          <c:w val="0.38479885468861802"/>
          <c:h val="0.625500868965706"/>
        </c:manualLayout>
      </c:layout>
      <c:overlay val="0"/>
    </c:legend>
    <c:plotVisOnly val="1"/>
    <c:dispBlanksAs val="gap"/>
    <c:showDLblsOverMax val="0"/>
  </c:chart>
  <c:printSettings>
    <c:headerFooter/>
    <c:pageMargins b="0.75000000000000244" l="0.7000000000000014" r="0.7000000000000014" t="0.75000000000000244" header="0.30000000000000021" footer="0.30000000000000021"/>
    <c:pageSetup/>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a:t>Merit</a:t>
            </a:r>
          </a:p>
        </c:rich>
      </c:tx>
      <c:overlay val="0"/>
    </c:title>
    <c:autoTitleDeleted val="0"/>
    <c:plotArea>
      <c:layout>
        <c:manualLayout>
          <c:layoutTarget val="inner"/>
          <c:xMode val="edge"/>
          <c:yMode val="edge"/>
          <c:x val="5.1734828600970305E-2"/>
          <c:y val="0.24487238552753518"/>
          <c:w val="0.53164145390917605"/>
          <c:h val="0.56666664494523755"/>
        </c:manualLayout>
      </c:layout>
      <c:bubbleChart>
        <c:varyColors val="0"/>
        <c:ser>
          <c:idx val="0"/>
          <c:order val="0"/>
          <c:tx>
            <c:strRef>
              <c:f>user7!$C$11</c:f>
              <c:strCache>
                <c:ptCount val="1"/>
              </c:strCache>
            </c:strRef>
          </c:tx>
          <c:invertIfNegative val="0"/>
          <c:xVal>
            <c:numRef>
              <c:f>user7!$I$11</c:f>
              <c:numCache>
                <c:formatCode>General</c:formatCode>
                <c:ptCount val="1"/>
              </c:numCache>
            </c:numRef>
          </c:xVal>
          <c:yVal>
            <c:numLit>
              <c:formatCode>General</c:formatCode>
              <c:ptCount val="1"/>
              <c:pt idx="0">
                <c:v>0</c:v>
              </c:pt>
            </c:numLit>
          </c:yVal>
          <c:bubbleSize>
            <c:numRef>
              <c:f>user7!$F$11</c:f>
              <c:numCache>
                <c:formatCode>General</c:formatCode>
                <c:ptCount val="1"/>
              </c:numCache>
            </c:numRef>
          </c:bubbleSize>
          <c:bubble3D val="0"/>
          <c:extLst>
            <c:ext xmlns:c16="http://schemas.microsoft.com/office/drawing/2014/chart" uri="{C3380CC4-5D6E-409C-BE32-E72D297353CC}">
              <c16:uniqueId val="{00000000-DC7B-4D0D-AD63-B8B93E4973E0}"/>
            </c:ext>
          </c:extLst>
        </c:ser>
        <c:ser>
          <c:idx val="1"/>
          <c:order val="1"/>
          <c:tx>
            <c:strRef>
              <c:f>user7!$C$14</c:f>
              <c:strCache>
                <c:ptCount val="1"/>
              </c:strCache>
            </c:strRef>
          </c:tx>
          <c:spPr>
            <a:ln w="25400">
              <a:noFill/>
            </a:ln>
          </c:spPr>
          <c:invertIfNegative val="0"/>
          <c:xVal>
            <c:numRef>
              <c:f>user7!$I$14</c:f>
              <c:numCache>
                <c:formatCode>General</c:formatCode>
                <c:ptCount val="1"/>
              </c:numCache>
            </c:numRef>
          </c:xVal>
          <c:yVal>
            <c:numLit>
              <c:formatCode>General</c:formatCode>
              <c:ptCount val="1"/>
              <c:pt idx="0">
                <c:v>0</c:v>
              </c:pt>
            </c:numLit>
          </c:yVal>
          <c:bubbleSize>
            <c:numRef>
              <c:f>user7!$F$14</c:f>
              <c:numCache>
                <c:formatCode>General</c:formatCode>
                <c:ptCount val="1"/>
              </c:numCache>
            </c:numRef>
          </c:bubbleSize>
          <c:bubble3D val="0"/>
          <c:extLst>
            <c:ext xmlns:c16="http://schemas.microsoft.com/office/drawing/2014/chart" uri="{C3380CC4-5D6E-409C-BE32-E72D297353CC}">
              <c16:uniqueId val="{00000001-DC7B-4D0D-AD63-B8B93E4973E0}"/>
            </c:ext>
          </c:extLst>
        </c:ser>
        <c:ser>
          <c:idx val="2"/>
          <c:order val="2"/>
          <c:tx>
            <c:strRef>
              <c:f>user7!$C$17</c:f>
              <c:strCache>
                <c:ptCount val="1"/>
              </c:strCache>
            </c:strRef>
          </c:tx>
          <c:spPr>
            <a:ln w="25400">
              <a:noFill/>
            </a:ln>
          </c:spPr>
          <c:invertIfNegative val="0"/>
          <c:xVal>
            <c:numRef>
              <c:f>user7!$I$17</c:f>
              <c:numCache>
                <c:formatCode>General</c:formatCode>
                <c:ptCount val="1"/>
              </c:numCache>
            </c:numRef>
          </c:xVal>
          <c:yVal>
            <c:numLit>
              <c:formatCode>General</c:formatCode>
              <c:ptCount val="1"/>
              <c:pt idx="0">
                <c:v>0</c:v>
              </c:pt>
            </c:numLit>
          </c:yVal>
          <c:bubbleSize>
            <c:numRef>
              <c:f>user7!$F$17</c:f>
              <c:numCache>
                <c:formatCode>General</c:formatCode>
                <c:ptCount val="1"/>
              </c:numCache>
            </c:numRef>
          </c:bubbleSize>
          <c:bubble3D val="0"/>
          <c:extLst>
            <c:ext xmlns:c16="http://schemas.microsoft.com/office/drawing/2014/chart" uri="{C3380CC4-5D6E-409C-BE32-E72D297353CC}">
              <c16:uniqueId val="{00000002-DC7B-4D0D-AD63-B8B93E4973E0}"/>
            </c:ext>
          </c:extLst>
        </c:ser>
        <c:ser>
          <c:idx val="3"/>
          <c:order val="3"/>
          <c:tx>
            <c:strRef>
              <c:f>user7!$C$20</c:f>
              <c:strCache>
                <c:ptCount val="1"/>
              </c:strCache>
            </c:strRef>
          </c:tx>
          <c:spPr>
            <a:ln w="25400">
              <a:noFill/>
            </a:ln>
          </c:spPr>
          <c:invertIfNegative val="0"/>
          <c:xVal>
            <c:numRef>
              <c:f>user7!$I$20</c:f>
              <c:numCache>
                <c:formatCode>General</c:formatCode>
                <c:ptCount val="1"/>
              </c:numCache>
            </c:numRef>
          </c:xVal>
          <c:yVal>
            <c:numLit>
              <c:formatCode>General</c:formatCode>
              <c:ptCount val="1"/>
              <c:pt idx="0">
                <c:v>0</c:v>
              </c:pt>
            </c:numLit>
          </c:yVal>
          <c:bubbleSize>
            <c:numRef>
              <c:f>user7!$F$20</c:f>
              <c:numCache>
                <c:formatCode>General</c:formatCode>
                <c:ptCount val="1"/>
              </c:numCache>
            </c:numRef>
          </c:bubbleSize>
          <c:bubble3D val="0"/>
          <c:extLst>
            <c:ext xmlns:c16="http://schemas.microsoft.com/office/drawing/2014/chart" uri="{C3380CC4-5D6E-409C-BE32-E72D297353CC}">
              <c16:uniqueId val="{00000003-DC7B-4D0D-AD63-B8B93E4973E0}"/>
            </c:ext>
          </c:extLst>
        </c:ser>
        <c:ser>
          <c:idx val="4"/>
          <c:order val="4"/>
          <c:tx>
            <c:strRef>
              <c:f>user7!$C$23</c:f>
              <c:strCache>
                <c:ptCount val="1"/>
              </c:strCache>
            </c:strRef>
          </c:tx>
          <c:spPr>
            <a:ln w="25400">
              <a:noFill/>
            </a:ln>
          </c:spPr>
          <c:invertIfNegative val="0"/>
          <c:xVal>
            <c:numRef>
              <c:f>user7!$I$23</c:f>
              <c:numCache>
                <c:formatCode>General</c:formatCode>
                <c:ptCount val="1"/>
              </c:numCache>
            </c:numRef>
          </c:xVal>
          <c:yVal>
            <c:numLit>
              <c:formatCode>General</c:formatCode>
              <c:ptCount val="1"/>
              <c:pt idx="0">
                <c:v>0</c:v>
              </c:pt>
            </c:numLit>
          </c:yVal>
          <c:bubbleSize>
            <c:numRef>
              <c:f>user7!$F$23</c:f>
              <c:numCache>
                <c:formatCode>General</c:formatCode>
                <c:ptCount val="1"/>
              </c:numCache>
            </c:numRef>
          </c:bubbleSize>
          <c:bubble3D val="0"/>
          <c:extLst>
            <c:ext xmlns:c16="http://schemas.microsoft.com/office/drawing/2014/chart" uri="{C3380CC4-5D6E-409C-BE32-E72D297353CC}">
              <c16:uniqueId val="{00000004-DC7B-4D0D-AD63-B8B93E4973E0}"/>
            </c:ext>
          </c:extLst>
        </c:ser>
        <c:ser>
          <c:idx val="5"/>
          <c:order val="5"/>
          <c:tx>
            <c:strRef>
              <c:f>user7!$C$26</c:f>
              <c:strCache>
                <c:ptCount val="1"/>
              </c:strCache>
            </c:strRef>
          </c:tx>
          <c:spPr>
            <a:ln w="25400">
              <a:noFill/>
            </a:ln>
          </c:spPr>
          <c:invertIfNegative val="0"/>
          <c:xVal>
            <c:numRef>
              <c:f>user7!$I$26</c:f>
              <c:numCache>
                <c:formatCode>General</c:formatCode>
                <c:ptCount val="1"/>
              </c:numCache>
            </c:numRef>
          </c:xVal>
          <c:yVal>
            <c:numLit>
              <c:formatCode>General</c:formatCode>
              <c:ptCount val="1"/>
              <c:pt idx="0">
                <c:v>0</c:v>
              </c:pt>
            </c:numLit>
          </c:yVal>
          <c:bubbleSize>
            <c:numRef>
              <c:f>user7!$F$26</c:f>
              <c:numCache>
                <c:formatCode>General</c:formatCode>
                <c:ptCount val="1"/>
              </c:numCache>
            </c:numRef>
          </c:bubbleSize>
          <c:bubble3D val="0"/>
          <c:extLst>
            <c:ext xmlns:c16="http://schemas.microsoft.com/office/drawing/2014/chart" uri="{C3380CC4-5D6E-409C-BE32-E72D297353CC}">
              <c16:uniqueId val="{00000005-DC7B-4D0D-AD63-B8B93E4973E0}"/>
            </c:ext>
          </c:extLst>
        </c:ser>
        <c:ser>
          <c:idx val="6"/>
          <c:order val="6"/>
          <c:tx>
            <c:strRef>
              <c:f>user7!$C$29</c:f>
              <c:strCache>
                <c:ptCount val="1"/>
              </c:strCache>
            </c:strRef>
          </c:tx>
          <c:spPr>
            <a:ln w="25400">
              <a:noFill/>
            </a:ln>
          </c:spPr>
          <c:invertIfNegative val="0"/>
          <c:xVal>
            <c:numRef>
              <c:f>user7!$I$29</c:f>
              <c:numCache>
                <c:formatCode>General</c:formatCode>
                <c:ptCount val="1"/>
              </c:numCache>
            </c:numRef>
          </c:xVal>
          <c:yVal>
            <c:numLit>
              <c:formatCode>General</c:formatCode>
              <c:ptCount val="1"/>
              <c:pt idx="0">
                <c:v>0</c:v>
              </c:pt>
            </c:numLit>
          </c:yVal>
          <c:bubbleSize>
            <c:numRef>
              <c:f>user7!$F$29</c:f>
              <c:numCache>
                <c:formatCode>General</c:formatCode>
                <c:ptCount val="1"/>
              </c:numCache>
            </c:numRef>
          </c:bubbleSize>
          <c:bubble3D val="0"/>
          <c:extLst>
            <c:ext xmlns:c16="http://schemas.microsoft.com/office/drawing/2014/chart" uri="{C3380CC4-5D6E-409C-BE32-E72D297353CC}">
              <c16:uniqueId val="{00000006-DC7B-4D0D-AD63-B8B93E4973E0}"/>
            </c:ext>
          </c:extLst>
        </c:ser>
        <c:ser>
          <c:idx val="7"/>
          <c:order val="7"/>
          <c:tx>
            <c:strRef>
              <c:f>user7!$C$32</c:f>
              <c:strCache>
                <c:ptCount val="1"/>
              </c:strCache>
            </c:strRef>
          </c:tx>
          <c:spPr>
            <a:ln w="25400">
              <a:noFill/>
            </a:ln>
          </c:spPr>
          <c:invertIfNegative val="0"/>
          <c:xVal>
            <c:numRef>
              <c:f>user7!$I$32</c:f>
              <c:numCache>
                <c:formatCode>General</c:formatCode>
                <c:ptCount val="1"/>
              </c:numCache>
            </c:numRef>
          </c:xVal>
          <c:yVal>
            <c:numLit>
              <c:formatCode>General</c:formatCode>
              <c:ptCount val="1"/>
              <c:pt idx="0">
                <c:v>0</c:v>
              </c:pt>
            </c:numLit>
          </c:yVal>
          <c:bubbleSize>
            <c:numRef>
              <c:f>user7!$F$32</c:f>
              <c:numCache>
                <c:formatCode>General</c:formatCode>
                <c:ptCount val="1"/>
              </c:numCache>
            </c:numRef>
          </c:bubbleSize>
          <c:bubble3D val="0"/>
          <c:extLst>
            <c:ext xmlns:c16="http://schemas.microsoft.com/office/drawing/2014/chart" uri="{C3380CC4-5D6E-409C-BE32-E72D297353CC}">
              <c16:uniqueId val="{00000007-DC7B-4D0D-AD63-B8B93E4973E0}"/>
            </c:ext>
          </c:extLst>
        </c:ser>
        <c:ser>
          <c:idx val="8"/>
          <c:order val="8"/>
          <c:tx>
            <c:strRef>
              <c:f>user7!$C$35</c:f>
              <c:strCache>
                <c:ptCount val="1"/>
              </c:strCache>
            </c:strRef>
          </c:tx>
          <c:spPr>
            <a:ln w="25400">
              <a:noFill/>
            </a:ln>
          </c:spPr>
          <c:invertIfNegative val="0"/>
          <c:xVal>
            <c:numRef>
              <c:f>user7!$I$35</c:f>
              <c:numCache>
                <c:formatCode>General</c:formatCode>
                <c:ptCount val="1"/>
              </c:numCache>
            </c:numRef>
          </c:xVal>
          <c:yVal>
            <c:numLit>
              <c:formatCode>General</c:formatCode>
              <c:ptCount val="1"/>
              <c:pt idx="0">
                <c:v>0</c:v>
              </c:pt>
            </c:numLit>
          </c:yVal>
          <c:bubbleSize>
            <c:numRef>
              <c:f>user7!$F$35</c:f>
              <c:numCache>
                <c:formatCode>General</c:formatCode>
                <c:ptCount val="1"/>
              </c:numCache>
            </c:numRef>
          </c:bubbleSize>
          <c:bubble3D val="0"/>
          <c:extLst>
            <c:ext xmlns:c16="http://schemas.microsoft.com/office/drawing/2014/chart" uri="{C3380CC4-5D6E-409C-BE32-E72D297353CC}">
              <c16:uniqueId val="{00000008-DC7B-4D0D-AD63-B8B93E4973E0}"/>
            </c:ext>
          </c:extLst>
        </c:ser>
        <c:ser>
          <c:idx val="9"/>
          <c:order val="9"/>
          <c:tx>
            <c:strRef>
              <c:f>user7!$C$38</c:f>
              <c:strCache>
                <c:ptCount val="1"/>
              </c:strCache>
            </c:strRef>
          </c:tx>
          <c:spPr>
            <a:ln w="25400">
              <a:noFill/>
            </a:ln>
          </c:spPr>
          <c:invertIfNegative val="0"/>
          <c:xVal>
            <c:numRef>
              <c:f>user7!$I$38</c:f>
              <c:numCache>
                <c:formatCode>General</c:formatCode>
                <c:ptCount val="1"/>
              </c:numCache>
            </c:numRef>
          </c:xVal>
          <c:yVal>
            <c:numLit>
              <c:formatCode>General</c:formatCode>
              <c:ptCount val="1"/>
              <c:pt idx="0">
                <c:v>0</c:v>
              </c:pt>
            </c:numLit>
          </c:yVal>
          <c:bubbleSize>
            <c:numRef>
              <c:f>user7!$F$38</c:f>
              <c:numCache>
                <c:formatCode>General</c:formatCode>
                <c:ptCount val="1"/>
              </c:numCache>
            </c:numRef>
          </c:bubbleSize>
          <c:bubble3D val="0"/>
          <c:extLst>
            <c:ext xmlns:c16="http://schemas.microsoft.com/office/drawing/2014/chart" uri="{C3380CC4-5D6E-409C-BE32-E72D297353CC}">
              <c16:uniqueId val="{00000009-DC7B-4D0D-AD63-B8B93E4973E0}"/>
            </c:ext>
          </c:extLst>
        </c:ser>
        <c:dLbls>
          <c:showLegendKey val="0"/>
          <c:showVal val="0"/>
          <c:showCatName val="0"/>
          <c:showSerName val="0"/>
          <c:showPercent val="0"/>
          <c:showBubbleSize val="0"/>
        </c:dLbls>
        <c:bubbleScale val="300"/>
        <c:showNegBubbles val="0"/>
        <c:axId val="313153728"/>
        <c:axId val="313154304"/>
      </c:bubbleChart>
      <c:valAx>
        <c:axId val="313153728"/>
        <c:scaling>
          <c:orientation val="minMax"/>
          <c:max val="10"/>
          <c:min val="0"/>
        </c:scaling>
        <c:delete val="0"/>
        <c:axPos val="b"/>
        <c:title>
          <c:tx>
            <c:rich>
              <a:bodyPr/>
              <a:lstStyle/>
              <a:p>
                <a:pPr>
                  <a:defRPr/>
                </a:pPr>
                <a:r>
                  <a:rPr lang="en-CA"/>
                  <a:t>merit</a:t>
                </a:r>
              </a:p>
            </c:rich>
          </c:tx>
          <c:layout>
            <c:manualLayout>
              <c:xMode val="edge"/>
              <c:yMode val="edge"/>
              <c:x val="0.25550449375646322"/>
              <c:y val="0.82280723818783441"/>
            </c:manualLayout>
          </c:layout>
          <c:overlay val="0"/>
        </c:title>
        <c:numFmt formatCode="General" sourceLinked="1"/>
        <c:majorTickMark val="out"/>
        <c:minorTickMark val="none"/>
        <c:tickLblPos val="nextTo"/>
        <c:crossAx val="313154304"/>
        <c:crosses val="autoZero"/>
        <c:crossBetween val="midCat"/>
        <c:majorUnit val="2"/>
        <c:minorUnit val="1"/>
      </c:valAx>
      <c:valAx>
        <c:axId val="313154304"/>
        <c:scaling>
          <c:orientation val="minMax"/>
          <c:max val="1"/>
          <c:min val="-1"/>
        </c:scaling>
        <c:delete val="0"/>
        <c:axPos val="l"/>
        <c:majorGridlines>
          <c:spPr>
            <a:ln>
              <a:noFill/>
            </a:ln>
          </c:spPr>
        </c:majorGridlines>
        <c:numFmt formatCode="General" sourceLinked="1"/>
        <c:majorTickMark val="none"/>
        <c:minorTickMark val="none"/>
        <c:tickLblPos val="none"/>
        <c:crossAx val="313153728"/>
        <c:crosses val="autoZero"/>
        <c:crossBetween val="midCat"/>
        <c:majorUnit val="1"/>
        <c:minorUnit val="1"/>
      </c:valAx>
      <c:spPr>
        <a:ln w="3175">
          <a:solidFill>
            <a:srgbClr val="000000"/>
          </a:solidFill>
        </a:ln>
      </c:spPr>
    </c:plotArea>
    <c:legend>
      <c:legendPos val="r"/>
      <c:layout>
        <c:manualLayout>
          <c:xMode val="edge"/>
          <c:yMode val="edge"/>
          <c:x val="0.60378000477213101"/>
          <c:y val="0.20311641664217611"/>
          <c:w val="0.38479885468861802"/>
          <c:h val="0.625500868965706"/>
        </c:manualLayout>
      </c:layout>
      <c:overlay val="0"/>
    </c:legend>
    <c:plotVisOnly val="1"/>
    <c:dispBlanksAs val="gap"/>
    <c:showDLblsOverMax val="0"/>
  </c:chart>
  <c:printSettings>
    <c:headerFooter/>
    <c:pageMargins b="0.75000000000000244" l="0.7000000000000014" r="0.7000000000000014" t="0.75000000000000244" header="0.30000000000000021" footer="0.30000000000000021"/>
    <c:pageSetup/>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a:t>Mission</a:t>
            </a:r>
          </a:p>
        </c:rich>
      </c:tx>
      <c:overlay val="0"/>
    </c:title>
    <c:autoTitleDeleted val="0"/>
    <c:plotArea>
      <c:layout>
        <c:manualLayout>
          <c:layoutTarget val="inner"/>
          <c:xMode val="edge"/>
          <c:yMode val="edge"/>
          <c:x val="5.1734828600970305E-2"/>
          <c:y val="0.24487238552753518"/>
          <c:w val="0.53164145390917605"/>
          <c:h val="0.56666664494523755"/>
        </c:manualLayout>
      </c:layout>
      <c:bubbleChart>
        <c:varyColors val="0"/>
        <c:ser>
          <c:idx val="0"/>
          <c:order val="0"/>
          <c:tx>
            <c:strRef>
              <c:f>user8!$C$11</c:f>
              <c:strCache>
                <c:ptCount val="1"/>
              </c:strCache>
            </c:strRef>
          </c:tx>
          <c:invertIfNegative val="0"/>
          <c:xVal>
            <c:numRef>
              <c:f>user8!$H$11</c:f>
              <c:numCache>
                <c:formatCode>General</c:formatCode>
                <c:ptCount val="1"/>
              </c:numCache>
            </c:numRef>
          </c:xVal>
          <c:yVal>
            <c:numLit>
              <c:formatCode>General</c:formatCode>
              <c:ptCount val="1"/>
              <c:pt idx="0">
                <c:v>0</c:v>
              </c:pt>
            </c:numLit>
          </c:yVal>
          <c:bubbleSize>
            <c:numRef>
              <c:f>user8!$F$11</c:f>
              <c:numCache>
                <c:formatCode>General</c:formatCode>
                <c:ptCount val="1"/>
              </c:numCache>
            </c:numRef>
          </c:bubbleSize>
          <c:bubble3D val="0"/>
          <c:extLst>
            <c:ext xmlns:c16="http://schemas.microsoft.com/office/drawing/2014/chart" uri="{C3380CC4-5D6E-409C-BE32-E72D297353CC}">
              <c16:uniqueId val="{00000000-EC9E-4F29-B6AF-BDB5FDFA941A}"/>
            </c:ext>
          </c:extLst>
        </c:ser>
        <c:ser>
          <c:idx val="1"/>
          <c:order val="1"/>
          <c:tx>
            <c:strRef>
              <c:f>user8!$C$14</c:f>
              <c:strCache>
                <c:ptCount val="1"/>
              </c:strCache>
            </c:strRef>
          </c:tx>
          <c:spPr>
            <a:ln w="25400">
              <a:noFill/>
            </a:ln>
          </c:spPr>
          <c:invertIfNegative val="0"/>
          <c:xVal>
            <c:numRef>
              <c:f>user8!$H$14</c:f>
              <c:numCache>
                <c:formatCode>General</c:formatCode>
                <c:ptCount val="1"/>
              </c:numCache>
            </c:numRef>
          </c:xVal>
          <c:yVal>
            <c:numLit>
              <c:formatCode>General</c:formatCode>
              <c:ptCount val="1"/>
              <c:pt idx="0">
                <c:v>0</c:v>
              </c:pt>
            </c:numLit>
          </c:yVal>
          <c:bubbleSize>
            <c:numRef>
              <c:f>user8!$F$14</c:f>
              <c:numCache>
                <c:formatCode>General</c:formatCode>
                <c:ptCount val="1"/>
              </c:numCache>
            </c:numRef>
          </c:bubbleSize>
          <c:bubble3D val="0"/>
          <c:extLst>
            <c:ext xmlns:c16="http://schemas.microsoft.com/office/drawing/2014/chart" uri="{C3380CC4-5D6E-409C-BE32-E72D297353CC}">
              <c16:uniqueId val="{00000001-EC9E-4F29-B6AF-BDB5FDFA941A}"/>
            </c:ext>
          </c:extLst>
        </c:ser>
        <c:ser>
          <c:idx val="2"/>
          <c:order val="2"/>
          <c:tx>
            <c:strRef>
              <c:f>user8!$C$17</c:f>
              <c:strCache>
                <c:ptCount val="1"/>
              </c:strCache>
            </c:strRef>
          </c:tx>
          <c:spPr>
            <a:ln w="25400">
              <a:noFill/>
            </a:ln>
          </c:spPr>
          <c:invertIfNegative val="0"/>
          <c:xVal>
            <c:numRef>
              <c:f>user8!$H$17</c:f>
              <c:numCache>
                <c:formatCode>General</c:formatCode>
                <c:ptCount val="1"/>
              </c:numCache>
            </c:numRef>
          </c:xVal>
          <c:yVal>
            <c:numLit>
              <c:formatCode>General</c:formatCode>
              <c:ptCount val="1"/>
              <c:pt idx="0">
                <c:v>0</c:v>
              </c:pt>
            </c:numLit>
          </c:yVal>
          <c:bubbleSize>
            <c:numRef>
              <c:f>user8!$F$17</c:f>
              <c:numCache>
                <c:formatCode>General</c:formatCode>
                <c:ptCount val="1"/>
              </c:numCache>
            </c:numRef>
          </c:bubbleSize>
          <c:bubble3D val="0"/>
          <c:extLst>
            <c:ext xmlns:c16="http://schemas.microsoft.com/office/drawing/2014/chart" uri="{C3380CC4-5D6E-409C-BE32-E72D297353CC}">
              <c16:uniqueId val="{00000002-EC9E-4F29-B6AF-BDB5FDFA941A}"/>
            </c:ext>
          </c:extLst>
        </c:ser>
        <c:ser>
          <c:idx val="3"/>
          <c:order val="3"/>
          <c:tx>
            <c:strRef>
              <c:f>user8!$C$20</c:f>
              <c:strCache>
                <c:ptCount val="1"/>
              </c:strCache>
            </c:strRef>
          </c:tx>
          <c:spPr>
            <a:ln w="25400">
              <a:noFill/>
            </a:ln>
          </c:spPr>
          <c:invertIfNegative val="0"/>
          <c:xVal>
            <c:numRef>
              <c:f>user8!$H$20</c:f>
              <c:numCache>
                <c:formatCode>General</c:formatCode>
                <c:ptCount val="1"/>
              </c:numCache>
            </c:numRef>
          </c:xVal>
          <c:yVal>
            <c:numLit>
              <c:formatCode>General</c:formatCode>
              <c:ptCount val="1"/>
              <c:pt idx="0">
                <c:v>0</c:v>
              </c:pt>
            </c:numLit>
          </c:yVal>
          <c:bubbleSize>
            <c:numRef>
              <c:f>user8!$F$20</c:f>
              <c:numCache>
                <c:formatCode>General</c:formatCode>
                <c:ptCount val="1"/>
              </c:numCache>
            </c:numRef>
          </c:bubbleSize>
          <c:bubble3D val="0"/>
          <c:extLst>
            <c:ext xmlns:c16="http://schemas.microsoft.com/office/drawing/2014/chart" uri="{C3380CC4-5D6E-409C-BE32-E72D297353CC}">
              <c16:uniqueId val="{00000003-EC9E-4F29-B6AF-BDB5FDFA941A}"/>
            </c:ext>
          </c:extLst>
        </c:ser>
        <c:ser>
          <c:idx val="4"/>
          <c:order val="4"/>
          <c:tx>
            <c:strRef>
              <c:f>user8!$C$23</c:f>
              <c:strCache>
                <c:ptCount val="1"/>
              </c:strCache>
            </c:strRef>
          </c:tx>
          <c:spPr>
            <a:ln w="25400">
              <a:noFill/>
            </a:ln>
          </c:spPr>
          <c:invertIfNegative val="0"/>
          <c:xVal>
            <c:numRef>
              <c:f>user8!$H$23</c:f>
              <c:numCache>
                <c:formatCode>General</c:formatCode>
                <c:ptCount val="1"/>
              </c:numCache>
            </c:numRef>
          </c:xVal>
          <c:yVal>
            <c:numLit>
              <c:formatCode>General</c:formatCode>
              <c:ptCount val="1"/>
              <c:pt idx="0">
                <c:v>0</c:v>
              </c:pt>
            </c:numLit>
          </c:yVal>
          <c:bubbleSize>
            <c:numRef>
              <c:f>user8!$F$23</c:f>
              <c:numCache>
                <c:formatCode>General</c:formatCode>
                <c:ptCount val="1"/>
              </c:numCache>
            </c:numRef>
          </c:bubbleSize>
          <c:bubble3D val="0"/>
          <c:extLst>
            <c:ext xmlns:c16="http://schemas.microsoft.com/office/drawing/2014/chart" uri="{C3380CC4-5D6E-409C-BE32-E72D297353CC}">
              <c16:uniqueId val="{00000004-EC9E-4F29-B6AF-BDB5FDFA941A}"/>
            </c:ext>
          </c:extLst>
        </c:ser>
        <c:ser>
          <c:idx val="5"/>
          <c:order val="5"/>
          <c:tx>
            <c:strRef>
              <c:f>user8!$C$26</c:f>
              <c:strCache>
                <c:ptCount val="1"/>
              </c:strCache>
            </c:strRef>
          </c:tx>
          <c:spPr>
            <a:ln w="25400">
              <a:noFill/>
            </a:ln>
          </c:spPr>
          <c:invertIfNegative val="0"/>
          <c:xVal>
            <c:numRef>
              <c:f>user8!$H$26</c:f>
              <c:numCache>
                <c:formatCode>General</c:formatCode>
                <c:ptCount val="1"/>
              </c:numCache>
            </c:numRef>
          </c:xVal>
          <c:yVal>
            <c:numLit>
              <c:formatCode>General</c:formatCode>
              <c:ptCount val="1"/>
              <c:pt idx="0">
                <c:v>0</c:v>
              </c:pt>
            </c:numLit>
          </c:yVal>
          <c:bubbleSize>
            <c:numRef>
              <c:f>user8!$F$26</c:f>
              <c:numCache>
                <c:formatCode>General</c:formatCode>
                <c:ptCount val="1"/>
              </c:numCache>
            </c:numRef>
          </c:bubbleSize>
          <c:bubble3D val="0"/>
          <c:extLst>
            <c:ext xmlns:c16="http://schemas.microsoft.com/office/drawing/2014/chart" uri="{C3380CC4-5D6E-409C-BE32-E72D297353CC}">
              <c16:uniqueId val="{00000005-EC9E-4F29-B6AF-BDB5FDFA941A}"/>
            </c:ext>
          </c:extLst>
        </c:ser>
        <c:ser>
          <c:idx val="6"/>
          <c:order val="6"/>
          <c:tx>
            <c:strRef>
              <c:f>user8!$C$29</c:f>
              <c:strCache>
                <c:ptCount val="1"/>
              </c:strCache>
            </c:strRef>
          </c:tx>
          <c:spPr>
            <a:ln w="25400">
              <a:noFill/>
            </a:ln>
          </c:spPr>
          <c:invertIfNegative val="0"/>
          <c:xVal>
            <c:numRef>
              <c:f>user8!$H$29</c:f>
              <c:numCache>
                <c:formatCode>General</c:formatCode>
                <c:ptCount val="1"/>
              </c:numCache>
            </c:numRef>
          </c:xVal>
          <c:yVal>
            <c:numLit>
              <c:formatCode>General</c:formatCode>
              <c:ptCount val="1"/>
              <c:pt idx="0">
                <c:v>0</c:v>
              </c:pt>
            </c:numLit>
          </c:yVal>
          <c:bubbleSize>
            <c:numRef>
              <c:f>user8!$F$29</c:f>
              <c:numCache>
                <c:formatCode>General</c:formatCode>
                <c:ptCount val="1"/>
              </c:numCache>
            </c:numRef>
          </c:bubbleSize>
          <c:bubble3D val="0"/>
          <c:extLst>
            <c:ext xmlns:c16="http://schemas.microsoft.com/office/drawing/2014/chart" uri="{C3380CC4-5D6E-409C-BE32-E72D297353CC}">
              <c16:uniqueId val="{00000006-EC9E-4F29-B6AF-BDB5FDFA941A}"/>
            </c:ext>
          </c:extLst>
        </c:ser>
        <c:ser>
          <c:idx val="7"/>
          <c:order val="7"/>
          <c:tx>
            <c:strRef>
              <c:f>user8!$C$32</c:f>
              <c:strCache>
                <c:ptCount val="1"/>
              </c:strCache>
            </c:strRef>
          </c:tx>
          <c:spPr>
            <a:ln w="25400">
              <a:noFill/>
            </a:ln>
          </c:spPr>
          <c:invertIfNegative val="0"/>
          <c:xVal>
            <c:numRef>
              <c:f>user8!$H$32</c:f>
              <c:numCache>
                <c:formatCode>General</c:formatCode>
                <c:ptCount val="1"/>
              </c:numCache>
            </c:numRef>
          </c:xVal>
          <c:yVal>
            <c:numLit>
              <c:formatCode>General</c:formatCode>
              <c:ptCount val="1"/>
              <c:pt idx="0">
                <c:v>0</c:v>
              </c:pt>
            </c:numLit>
          </c:yVal>
          <c:bubbleSize>
            <c:numRef>
              <c:f>user8!$F$32</c:f>
              <c:numCache>
                <c:formatCode>General</c:formatCode>
                <c:ptCount val="1"/>
              </c:numCache>
            </c:numRef>
          </c:bubbleSize>
          <c:bubble3D val="0"/>
          <c:extLst>
            <c:ext xmlns:c16="http://schemas.microsoft.com/office/drawing/2014/chart" uri="{C3380CC4-5D6E-409C-BE32-E72D297353CC}">
              <c16:uniqueId val="{00000007-EC9E-4F29-B6AF-BDB5FDFA941A}"/>
            </c:ext>
          </c:extLst>
        </c:ser>
        <c:ser>
          <c:idx val="8"/>
          <c:order val="8"/>
          <c:tx>
            <c:strRef>
              <c:f>user8!$C$35</c:f>
              <c:strCache>
                <c:ptCount val="1"/>
              </c:strCache>
            </c:strRef>
          </c:tx>
          <c:spPr>
            <a:ln w="25400">
              <a:noFill/>
            </a:ln>
          </c:spPr>
          <c:invertIfNegative val="0"/>
          <c:xVal>
            <c:numRef>
              <c:f>user8!$H$35</c:f>
              <c:numCache>
                <c:formatCode>General</c:formatCode>
                <c:ptCount val="1"/>
              </c:numCache>
            </c:numRef>
          </c:xVal>
          <c:yVal>
            <c:numLit>
              <c:formatCode>General</c:formatCode>
              <c:ptCount val="1"/>
              <c:pt idx="0">
                <c:v>0</c:v>
              </c:pt>
            </c:numLit>
          </c:yVal>
          <c:bubbleSize>
            <c:numRef>
              <c:f>user8!$F$35</c:f>
              <c:numCache>
                <c:formatCode>General</c:formatCode>
                <c:ptCount val="1"/>
              </c:numCache>
            </c:numRef>
          </c:bubbleSize>
          <c:bubble3D val="0"/>
          <c:extLst>
            <c:ext xmlns:c16="http://schemas.microsoft.com/office/drawing/2014/chart" uri="{C3380CC4-5D6E-409C-BE32-E72D297353CC}">
              <c16:uniqueId val="{00000008-EC9E-4F29-B6AF-BDB5FDFA941A}"/>
            </c:ext>
          </c:extLst>
        </c:ser>
        <c:ser>
          <c:idx val="9"/>
          <c:order val="9"/>
          <c:tx>
            <c:strRef>
              <c:f>user8!$C$38</c:f>
              <c:strCache>
                <c:ptCount val="1"/>
              </c:strCache>
            </c:strRef>
          </c:tx>
          <c:spPr>
            <a:ln w="25400">
              <a:noFill/>
            </a:ln>
          </c:spPr>
          <c:invertIfNegative val="0"/>
          <c:xVal>
            <c:numRef>
              <c:f>user8!$H$38</c:f>
              <c:numCache>
                <c:formatCode>General</c:formatCode>
                <c:ptCount val="1"/>
              </c:numCache>
            </c:numRef>
          </c:xVal>
          <c:yVal>
            <c:numLit>
              <c:formatCode>General</c:formatCode>
              <c:ptCount val="1"/>
              <c:pt idx="0">
                <c:v>0</c:v>
              </c:pt>
            </c:numLit>
          </c:yVal>
          <c:bubbleSize>
            <c:numRef>
              <c:f>user8!$F$38</c:f>
              <c:numCache>
                <c:formatCode>General</c:formatCode>
                <c:ptCount val="1"/>
              </c:numCache>
            </c:numRef>
          </c:bubbleSize>
          <c:bubble3D val="0"/>
          <c:extLst>
            <c:ext xmlns:c16="http://schemas.microsoft.com/office/drawing/2014/chart" uri="{C3380CC4-5D6E-409C-BE32-E72D297353CC}">
              <c16:uniqueId val="{00000009-EC9E-4F29-B6AF-BDB5FDFA941A}"/>
            </c:ext>
          </c:extLst>
        </c:ser>
        <c:dLbls>
          <c:showLegendKey val="0"/>
          <c:showVal val="0"/>
          <c:showCatName val="0"/>
          <c:showSerName val="0"/>
          <c:showPercent val="0"/>
          <c:showBubbleSize val="0"/>
        </c:dLbls>
        <c:bubbleScale val="300"/>
        <c:showNegBubbles val="0"/>
        <c:axId val="313452800"/>
        <c:axId val="313453376"/>
      </c:bubbleChart>
      <c:valAx>
        <c:axId val="313452800"/>
        <c:scaling>
          <c:orientation val="minMax"/>
          <c:max val="5"/>
          <c:min val="-5"/>
        </c:scaling>
        <c:delete val="0"/>
        <c:axPos val="b"/>
        <c:title>
          <c:tx>
            <c:rich>
              <a:bodyPr/>
              <a:lstStyle/>
              <a:p>
                <a:pPr>
                  <a:defRPr/>
                </a:pPr>
                <a:r>
                  <a:rPr lang="en-CA"/>
                  <a:t>mission contribution</a:t>
                </a:r>
              </a:p>
            </c:rich>
          </c:tx>
          <c:layout>
            <c:manualLayout>
              <c:xMode val="edge"/>
              <c:yMode val="edge"/>
              <c:x val="0.25550449375646322"/>
              <c:y val="0.82280723818783441"/>
            </c:manualLayout>
          </c:layout>
          <c:overlay val="0"/>
        </c:title>
        <c:numFmt formatCode="General" sourceLinked="1"/>
        <c:majorTickMark val="out"/>
        <c:minorTickMark val="none"/>
        <c:tickLblPos val="nextTo"/>
        <c:crossAx val="313453376"/>
        <c:crosses val="autoZero"/>
        <c:crossBetween val="midCat"/>
        <c:majorUnit val="1"/>
        <c:minorUnit val="1"/>
      </c:valAx>
      <c:valAx>
        <c:axId val="313453376"/>
        <c:scaling>
          <c:orientation val="minMax"/>
          <c:max val="1"/>
          <c:min val="-1"/>
        </c:scaling>
        <c:delete val="0"/>
        <c:axPos val="l"/>
        <c:majorGridlines>
          <c:spPr>
            <a:ln>
              <a:noFill/>
            </a:ln>
          </c:spPr>
        </c:majorGridlines>
        <c:numFmt formatCode="General" sourceLinked="1"/>
        <c:majorTickMark val="none"/>
        <c:minorTickMark val="none"/>
        <c:tickLblPos val="none"/>
        <c:crossAx val="313452800"/>
        <c:crosses val="autoZero"/>
        <c:crossBetween val="midCat"/>
        <c:majorUnit val="1"/>
        <c:minorUnit val="1"/>
      </c:valAx>
      <c:spPr>
        <a:ln w="3175">
          <a:solidFill>
            <a:srgbClr val="000000"/>
          </a:solidFill>
        </a:ln>
      </c:spPr>
    </c:plotArea>
    <c:legend>
      <c:legendPos val="r"/>
      <c:layout>
        <c:manualLayout>
          <c:xMode val="edge"/>
          <c:yMode val="edge"/>
          <c:x val="0.60378000477213101"/>
          <c:y val="0.20311641664217611"/>
          <c:w val="0.38479885468861802"/>
          <c:h val="0.625500868965706"/>
        </c:manualLayout>
      </c:layout>
      <c:overlay val="0"/>
    </c:legend>
    <c:plotVisOnly val="1"/>
    <c:dispBlanksAs val="gap"/>
    <c:showDLblsOverMax val="0"/>
  </c:chart>
  <c:printSettings>
    <c:headerFooter/>
    <c:pageMargins b="0.75000000000000244" l="0.7000000000000014" r="0.7000000000000014" t="0.75000000000000244" header="0.30000000000000021" footer="0.30000000000000021"/>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a:t>Money</a:t>
            </a:r>
          </a:p>
        </c:rich>
      </c:tx>
      <c:overlay val="0"/>
    </c:title>
    <c:autoTitleDeleted val="0"/>
    <c:plotArea>
      <c:layout>
        <c:manualLayout>
          <c:layoutTarget val="inner"/>
          <c:xMode val="edge"/>
          <c:yMode val="edge"/>
          <c:x val="5.1734828600970305E-2"/>
          <c:y val="0.24487238552753518"/>
          <c:w val="0.53164145390917605"/>
          <c:h val="0.56666664494523755"/>
        </c:manualLayout>
      </c:layout>
      <c:bubbleChart>
        <c:varyColors val="0"/>
        <c:ser>
          <c:idx val="0"/>
          <c:order val="0"/>
          <c:tx>
            <c:strRef>
              <c:f>user8!$C$11</c:f>
              <c:strCache>
                <c:ptCount val="1"/>
              </c:strCache>
            </c:strRef>
          </c:tx>
          <c:invertIfNegative val="0"/>
          <c:xVal>
            <c:numRef>
              <c:f>user8!$X$11</c:f>
              <c:numCache>
                <c:formatCode>0%</c:formatCode>
                <c:ptCount val="1"/>
                <c:pt idx="0">
                  <c:v>0</c:v>
                </c:pt>
              </c:numCache>
            </c:numRef>
          </c:xVal>
          <c:yVal>
            <c:numLit>
              <c:formatCode>General</c:formatCode>
              <c:ptCount val="1"/>
              <c:pt idx="0">
                <c:v>0</c:v>
              </c:pt>
            </c:numLit>
          </c:yVal>
          <c:bubbleSize>
            <c:numRef>
              <c:f>user8!$F$11</c:f>
              <c:numCache>
                <c:formatCode>General</c:formatCode>
                <c:ptCount val="1"/>
              </c:numCache>
            </c:numRef>
          </c:bubbleSize>
          <c:bubble3D val="0"/>
          <c:extLst>
            <c:ext xmlns:c16="http://schemas.microsoft.com/office/drawing/2014/chart" uri="{C3380CC4-5D6E-409C-BE32-E72D297353CC}">
              <c16:uniqueId val="{00000000-E8AB-4697-9CEE-0AE56B516DBA}"/>
            </c:ext>
          </c:extLst>
        </c:ser>
        <c:ser>
          <c:idx val="1"/>
          <c:order val="1"/>
          <c:tx>
            <c:strRef>
              <c:f>user8!$C$14</c:f>
              <c:strCache>
                <c:ptCount val="1"/>
              </c:strCache>
            </c:strRef>
          </c:tx>
          <c:spPr>
            <a:ln w="25400">
              <a:noFill/>
            </a:ln>
          </c:spPr>
          <c:invertIfNegative val="0"/>
          <c:xVal>
            <c:numRef>
              <c:f>user8!$X$14</c:f>
              <c:numCache>
                <c:formatCode>0%</c:formatCode>
                <c:ptCount val="1"/>
                <c:pt idx="0">
                  <c:v>0</c:v>
                </c:pt>
              </c:numCache>
            </c:numRef>
          </c:xVal>
          <c:yVal>
            <c:numLit>
              <c:formatCode>General</c:formatCode>
              <c:ptCount val="1"/>
              <c:pt idx="0">
                <c:v>0</c:v>
              </c:pt>
            </c:numLit>
          </c:yVal>
          <c:bubbleSize>
            <c:numRef>
              <c:f>user8!$F$14</c:f>
              <c:numCache>
                <c:formatCode>General</c:formatCode>
                <c:ptCount val="1"/>
              </c:numCache>
            </c:numRef>
          </c:bubbleSize>
          <c:bubble3D val="0"/>
          <c:extLst>
            <c:ext xmlns:c16="http://schemas.microsoft.com/office/drawing/2014/chart" uri="{C3380CC4-5D6E-409C-BE32-E72D297353CC}">
              <c16:uniqueId val="{00000001-E8AB-4697-9CEE-0AE56B516DBA}"/>
            </c:ext>
          </c:extLst>
        </c:ser>
        <c:ser>
          <c:idx val="2"/>
          <c:order val="2"/>
          <c:tx>
            <c:strRef>
              <c:f>user8!$C$17</c:f>
              <c:strCache>
                <c:ptCount val="1"/>
              </c:strCache>
            </c:strRef>
          </c:tx>
          <c:spPr>
            <a:ln w="25400">
              <a:noFill/>
            </a:ln>
          </c:spPr>
          <c:invertIfNegative val="0"/>
          <c:xVal>
            <c:numRef>
              <c:f>user8!$X$17</c:f>
              <c:numCache>
                <c:formatCode>0%</c:formatCode>
                <c:ptCount val="1"/>
                <c:pt idx="0">
                  <c:v>0</c:v>
                </c:pt>
              </c:numCache>
            </c:numRef>
          </c:xVal>
          <c:yVal>
            <c:numLit>
              <c:formatCode>General</c:formatCode>
              <c:ptCount val="1"/>
              <c:pt idx="0">
                <c:v>0</c:v>
              </c:pt>
            </c:numLit>
          </c:yVal>
          <c:bubbleSize>
            <c:numRef>
              <c:f>user8!$F$17</c:f>
              <c:numCache>
                <c:formatCode>General</c:formatCode>
                <c:ptCount val="1"/>
              </c:numCache>
            </c:numRef>
          </c:bubbleSize>
          <c:bubble3D val="0"/>
          <c:extLst>
            <c:ext xmlns:c16="http://schemas.microsoft.com/office/drawing/2014/chart" uri="{C3380CC4-5D6E-409C-BE32-E72D297353CC}">
              <c16:uniqueId val="{00000002-E8AB-4697-9CEE-0AE56B516DBA}"/>
            </c:ext>
          </c:extLst>
        </c:ser>
        <c:ser>
          <c:idx val="3"/>
          <c:order val="3"/>
          <c:tx>
            <c:strRef>
              <c:f>user8!$C$20</c:f>
              <c:strCache>
                <c:ptCount val="1"/>
              </c:strCache>
            </c:strRef>
          </c:tx>
          <c:spPr>
            <a:ln w="25400">
              <a:noFill/>
            </a:ln>
          </c:spPr>
          <c:invertIfNegative val="0"/>
          <c:xVal>
            <c:numRef>
              <c:f>user8!$X$20</c:f>
              <c:numCache>
                <c:formatCode>0%</c:formatCode>
                <c:ptCount val="1"/>
                <c:pt idx="0">
                  <c:v>0</c:v>
                </c:pt>
              </c:numCache>
            </c:numRef>
          </c:xVal>
          <c:yVal>
            <c:numLit>
              <c:formatCode>General</c:formatCode>
              <c:ptCount val="1"/>
              <c:pt idx="0">
                <c:v>0</c:v>
              </c:pt>
            </c:numLit>
          </c:yVal>
          <c:bubbleSize>
            <c:numRef>
              <c:f>user8!$F$20</c:f>
              <c:numCache>
                <c:formatCode>General</c:formatCode>
                <c:ptCount val="1"/>
              </c:numCache>
            </c:numRef>
          </c:bubbleSize>
          <c:bubble3D val="0"/>
          <c:extLst>
            <c:ext xmlns:c16="http://schemas.microsoft.com/office/drawing/2014/chart" uri="{C3380CC4-5D6E-409C-BE32-E72D297353CC}">
              <c16:uniqueId val="{00000003-E8AB-4697-9CEE-0AE56B516DBA}"/>
            </c:ext>
          </c:extLst>
        </c:ser>
        <c:ser>
          <c:idx val="4"/>
          <c:order val="4"/>
          <c:tx>
            <c:strRef>
              <c:f>user8!$C$23</c:f>
              <c:strCache>
                <c:ptCount val="1"/>
              </c:strCache>
            </c:strRef>
          </c:tx>
          <c:spPr>
            <a:ln w="25400">
              <a:noFill/>
            </a:ln>
          </c:spPr>
          <c:invertIfNegative val="0"/>
          <c:xVal>
            <c:numRef>
              <c:f>user8!$X$23</c:f>
              <c:numCache>
                <c:formatCode>0%</c:formatCode>
                <c:ptCount val="1"/>
                <c:pt idx="0">
                  <c:v>0</c:v>
                </c:pt>
              </c:numCache>
            </c:numRef>
          </c:xVal>
          <c:yVal>
            <c:numLit>
              <c:formatCode>General</c:formatCode>
              <c:ptCount val="1"/>
              <c:pt idx="0">
                <c:v>0</c:v>
              </c:pt>
            </c:numLit>
          </c:yVal>
          <c:bubbleSize>
            <c:numRef>
              <c:f>user8!$F$23</c:f>
              <c:numCache>
                <c:formatCode>General</c:formatCode>
                <c:ptCount val="1"/>
              </c:numCache>
            </c:numRef>
          </c:bubbleSize>
          <c:bubble3D val="0"/>
          <c:extLst>
            <c:ext xmlns:c16="http://schemas.microsoft.com/office/drawing/2014/chart" uri="{C3380CC4-5D6E-409C-BE32-E72D297353CC}">
              <c16:uniqueId val="{00000004-E8AB-4697-9CEE-0AE56B516DBA}"/>
            </c:ext>
          </c:extLst>
        </c:ser>
        <c:ser>
          <c:idx val="5"/>
          <c:order val="5"/>
          <c:tx>
            <c:strRef>
              <c:f>user8!$C$26</c:f>
              <c:strCache>
                <c:ptCount val="1"/>
              </c:strCache>
            </c:strRef>
          </c:tx>
          <c:spPr>
            <a:ln w="25400">
              <a:noFill/>
            </a:ln>
          </c:spPr>
          <c:invertIfNegative val="0"/>
          <c:xVal>
            <c:numRef>
              <c:f>user8!$X$26</c:f>
              <c:numCache>
                <c:formatCode>0%</c:formatCode>
                <c:ptCount val="1"/>
                <c:pt idx="0">
                  <c:v>0</c:v>
                </c:pt>
              </c:numCache>
            </c:numRef>
          </c:xVal>
          <c:yVal>
            <c:numLit>
              <c:formatCode>General</c:formatCode>
              <c:ptCount val="1"/>
              <c:pt idx="0">
                <c:v>0</c:v>
              </c:pt>
            </c:numLit>
          </c:yVal>
          <c:bubbleSize>
            <c:numRef>
              <c:f>user8!$F$26</c:f>
              <c:numCache>
                <c:formatCode>General</c:formatCode>
                <c:ptCount val="1"/>
              </c:numCache>
            </c:numRef>
          </c:bubbleSize>
          <c:bubble3D val="0"/>
          <c:extLst>
            <c:ext xmlns:c16="http://schemas.microsoft.com/office/drawing/2014/chart" uri="{C3380CC4-5D6E-409C-BE32-E72D297353CC}">
              <c16:uniqueId val="{00000005-E8AB-4697-9CEE-0AE56B516DBA}"/>
            </c:ext>
          </c:extLst>
        </c:ser>
        <c:ser>
          <c:idx val="6"/>
          <c:order val="6"/>
          <c:tx>
            <c:strRef>
              <c:f>user8!$C$29</c:f>
              <c:strCache>
                <c:ptCount val="1"/>
              </c:strCache>
            </c:strRef>
          </c:tx>
          <c:spPr>
            <a:ln w="25400">
              <a:noFill/>
            </a:ln>
          </c:spPr>
          <c:invertIfNegative val="0"/>
          <c:xVal>
            <c:numRef>
              <c:f>user8!$X$29</c:f>
              <c:numCache>
                <c:formatCode>0%</c:formatCode>
                <c:ptCount val="1"/>
                <c:pt idx="0">
                  <c:v>0</c:v>
                </c:pt>
              </c:numCache>
            </c:numRef>
          </c:xVal>
          <c:yVal>
            <c:numLit>
              <c:formatCode>General</c:formatCode>
              <c:ptCount val="1"/>
              <c:pt idx="0">
                <c:v>0</c:v>
              </c:pt>
            </c:numLit>
          </c:yVal>
          <c:bubbleSize>
            <c:numRef>
              <c:f>user8!$F$29</c:f>
              <c:numCache>
                <c:formatCode>General</c:formatCode>
                <c:ptCount val="1"/>
              </c:numCache>
            </c:numRef>
          </c:bubbleSize>
          <c:bubble3D val="0"/>
          <c:extLst>
            <c:ext xmlns:c16="http://schemas.microsoft.com/office/drawing/2014/chart" uri="{C3380CC4-5D6E-409C-BE32-E72D297353CC}">
              <c16:uniqueId val="{00000006-E8AB-4697-9CEE-0AE56B516DBA}"/>
            </c:ext>
          </c:extLst>
        </c:ser>
        <c:ser>
          <c:idx val="7"/>
          <c:order val="7"/>
          <c:tx>
            <c:strRef>
              <c:f>user8!$C$32</c:f>
              <c:strCache>
                <c:ptCount val="1"/>
              </c:strCache>
            </c:strRef>
          </c:tx>
          <c:spPr>
            <a:ln w="25400">
              <a:noFill/>
            </a:ln>
          </c:spPr>
          <c:invertIfNegative val="0"/>
          <c:xVal>
            <c:numRef>
              <c:f>user8!$X$32</c:f>
              <c:numCache>
                <c:formatCode>0%</c:formatCode>
                <c:ptCount val="1"/>
                <c:pt idx="0">
                  <c:v>0</c:v>
                </c:pt>
              </c:numCache>
            </c:numRef>
          </c:xVal>
          <c:yVal>
            <c:numLit>
              <c:formatCode>General</c:formatCode>
              <c:ptCount val="1"/>
              <c:pt idx="0">
                <c:v>0</c:v>
              </c:pt>
            </c:numLit>
          </c:yVal>
          <c:bubbleSize>
            <c:numRef>
              <c:f>user8!$F$32</c:f>
              <c:numCache>
                <c:formatCode>General</c:formatCode>
                <c:ptCount val="1"/>
              </c:numCache>
            </c:numRef>
          </c:bubbleSize>
          <c:bubble3D val="0"/>
          <c:extLst>
            <c:ext xmlns:c16="http://schemas.microsoft.com/office/drawing/2014/chart" uri="{C3380CC4-5D6E-409C-BE32-E72D297353CC}">
              <c16:uniqueId val="{00000007-E8AB-4697-9CEE-0AE56B516DBA}"/>
            </c:ext>
          </c:extLst>
        </c:ser>
        <c:ser>
          <c:idx val="8"/>
          <c:order val="8"/>
          <c:tx>
            <c:strRef>
              <c:f>user8!$C$35</c:f>
              <c:strCache>
                <c:ptCount val="1"/>
              </c:strCache>
            </c:strRef>
          </c:tx>
          <c:spPr>
            <a:ln w="25400">
              <a:noFill/>
            </a:ln>
          </c:spPr>
          <c:invertIfNegative val="0"/>
          <c:xVal>
            <c:numRef>
              <c:f>user8!$X$35</c:f>
              <c:numCache>
                <c:formatCode>0%</c:formatCode>
                <c:ptCount val="1"/>
                <c:pt idx="0">
                  <c:v>0</c:v>
                </c:pt>
              </c:numCache>
            </c:numRef>
          </c:xVal>
          <c:yVal>
            <c:numLit>
              <c:formatCode>General</c:formatCode>
              <c:ptCount val="1"/>
              <c:pt idx="0">
                <c:v>0</c:v>
              </c:pt>
            </c:numLit>
          </c:yVal>
          <c:bubbleSize>
            <c:numRef>
              <c:f>user8!$F$35</c:f>
              <c:numCache>
                <c:formatCode>General</c:formatCode>
                <c:ptCount val="1"/>
              </c:numCache>
            </c:numRef>
          </c:bubbleSize>
          <c:bubble3D val="0"/>
          <c:extLst>
            <c:ext xmlns:c16="http://schemas.microsoft.com/office/drawing/2014/chart" uri="{C3380CC4-5D6E-409C-BE32-E72D297353CC}">
              <c16:uniqueId val="{00000008-E8AB-4697-9CEE-0AE56B516DBA}"/>
            </c:ext>
          </c:extLst>
        </c:ser>
        <c:ser>
          <c:idx val="9"/>
          <c:order val="9"/>
          <c:tx>
            <c:strRef>
              <c:f>user8!$C$38</c:f>
              <c:strCache>
                <c:ptCount val="1"/>
              </c:strCache>
            </c:strRef>
          </c:tx>
          <c:spPr>
            <a:ln w="25400">
              <a:noFill/>
            </a:ln>
          </c:spPr>
          <c:invertIfNegative val="0"/>
          <c:xVal>
            <c:numRef>
              <c:f>user8!$X$38</c:f>
              <c:numCache>
                <c:formatCode>0%</c:formatCode>
                <c:ptCount val="1"/>
                <c:pt idx="0">
                  <c:v>0</c:v>
                </c:pt>
              </c:numCache>
            </c:numRef>
          </c:xVal>
          <c:yVal>
            <c:numLit>
              <c:formatCode>General</c:formatCode>
              <c:ptCount val="1"/>
              <c:pt idx="0">
                <c:v>0</c:v>
              </c:pt>
            </c:numLit>
          </c:yVal>
          <c:bubbleSize>
            <c:numRef>
              <c:f>user8!$F$38</c:f>
              <c:numCache>
                <c:formatCode>General</c:formatCode>
                <c:ptCount val="1"/>
              </c:numCache>
            </c:numRef>
          </c:bubbleSize>
          <c:bubble3D val="0"/>
          <c:extLst>
            <c:ext xmlns:c16="http://schemas.microsoft.com/office/drawing/2014/chart" uri="{C3380CC4-5D6E-409C-BE32-E72D297353CC}">
              <c16:uniqueId val="{00000009-E8AB-4697-9CEE-0AE56B516DBA}"/>
            </c:ext>
          </c:extLst>
        </c:ser>
        <c:dLbls>
          <c:showLegendKey val="0"/>
          <c:showVal val="0"/>
          <c:showCatName val="0"/>
          <c:showSerName val="0"/>
          <c:showPercent val="0"/>
          <c:showBubbleSize val="0"/>
        </c:dLbls>
        <c:bubbleScale val="300"/>
        <c:showNegBubbles val="0"/>
        <c:axId val="313455680"/>
        <c:axId val="313456256"/>
      </c:bubbleChart>
      <c:valAx>
        <c:axId val="313455680"/>
        <c:scaling>
          <c:orientation val="minMax"/>
          <c:max val="2"/>
          <c:min val="0"/>
        </c:scaling>
        <c:delete val="0"/>
        <c:axPos val="b"/>
        <c:title>
          <c:tx>
            <c:rich>
              <a:bodyPr/>
              <a:lstStyle/>
              <a:p>
                <a:pPr>
                  <a:defRPr/>
                </a:pPr>
                <a:r>
                  <a:rPr lang="en-CA"/>
                  <a:t>cost</a:t>
                </a:r>
                <a:r>
                  <a:rPr lang="en-CA" baseline="0"/>
                  <a:t> coverage</a:t>
                </a:r>
                <a:endParaRPr lang="en-CA"/>
              </a:p>
            </c:rich>
          </c:tx>
          <c:layout>
            <c:manualLayout>
              <c:xMode val="edge"/>
              <c:yMode val="edge"/>
              <c:x val="0.25550449375646322"/>
              <c:y val="0.82280723818783441"/>
            </c:manualLayout>
          </c:layout>
          <c:overlay val="0"/>
        </c:title>
        <c:numFmt formatCode="0%" sourceLinked="1"/>
        <c:majorTickMark val="out"/>
        <c:minorTickMark val="none"/>
        <c:tickLblPos val="nextTo"/>
        <c:crossAx val="313456256"/>
        <c:crosses val="autoZero"/>
        <c:crossBetween val="midCat"/>
        <c:majorUnit val="0.25"/>
        <c:minorUnit val="4.0000000000000022E-2"/>
      </c:valAx>
      <c:valAx>
        <c:axId val="313456256"/>
        <c:scaling>
          <c:orientation val="minMax"/>
          <c:max val="1"/>
          <c:min val="-1"/>
        </c:scaling>
        <c:delete val="0"/>
        <c:axPos val="l"/>
        <c:majorGridlines>
          <c:spPr>
            <a:ln>
              <a:noFill/>
            </a:ln>
          </c:spPr>
        </c:majorGridlines>
        <c:numFmt formatCode="General" sourceLinked="1"/>
        <c:majorTickMark val="none"/>
        <c:minorTickMark val="none"/>
        <c:tickLblPos val="none"/>
        <c:crossAx val="313455680"/>
        <c:crosses val="autoZero"/>
        <c:crossBetween val="midCat"/>
        <c:majorUnit val="1"/>
        <c:minorUnit val="1"/>
      </c:valAx>
      <c:spPr>
        <a:ln w="3175">
          <a:solidFill>
            <a:srgbClr val="000000"/>
          </a:solidFill>
        </a:ln>
      </c:spPr>
    </c:plotArea>
    <c:legend>
      <c:legendPos val="r"/>
      <c:layout>
        <c:manualLayout>
          <c:xMode val="edge"/>
          <c:yMode val="edge"/>
          <c:x val="0.60378000477213101"/>
          <c:y val="0.20311641664217611"/>
          <c:w val="0.38479885468861802"/>
          <c:h val="0.625500868965706"/>
        </c:manualLayout>
      </c:layout>
      <c:overlay val="0"/>
    </c:legend>
    <c:plotVisOnly val="1"/>
    <c:dispBlanksAs val="gap"/>
    <c:showDLblsOverMax val="0"/>
  </c:chart>
  <c:printSettings>
    <c:headerFooter/>
    <c:pageMargins b="0.75000000000000244" l="0.7000000000000014" r="0.7000000000000014" t="0.75000000000000244" header="0.30000000000000021" footer="0.30000000000000021"/>
    <c:pageSetup/>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a:t>Merit</a:t>
            </a:r>
          </a:p>
        </c:rich>
      </c:tx>
      <c:overlay val="0"/>
    </c:title>
    <c:autoTitleDeleted val="0"/>
    <c:plotArea>
      <c:layout>
        <c:manualLayout>
          <c:layoutTarget val="inner"/>
          <c:xMode val="edge"/>
          <c:yMode val="edge"/>
          <c:x val="5.1734828600970305E-2"/>
          <c:y val="0.24487238552753518"/>
          <c:w val="0.53164145390917605"/>
          <c:h val="0.56666664494523755"/>
        </c:manualLayout>
      </c:layout>
      <c:bubbleChart>
        <c:varyColors val="0"/>
        <c:ser>
          <c:idx val="0"/>
          <c:order val="0"/>
          <c:tx>
            <c:strRef>
              <c:f>user8!$C$11</c:f>
              <c:strCache>
                <c:ptCount val="1"/>
              </c:strCache>
            </c:strRef>
          </c:tx>
          <c:invertIfNegative val="0"/>
          <c:xVal>
            <c:numRef>
              <c:f>user8!$I$11</c:f>
              <c:numCache>
                <c:formatCode>General</c:formatCode>
                <c:ptCount val="1"/>
              </c:numCache>
            </c:numRef>
          </c:xVal>
          <c:yVal>
            <c:numLit>
              <c:formatCode>General</c:formatCode>
              <c:ptCount val="1"/>
              <c:pt idx="0">
                <c:v>0</c:v>
              </c:pt>
            </c:numLit>
          </c:yVal>
          <c:bubbleSize>
            <c:numRef>
              <c:f>user8!$F$11</c:f>
              <c:numCache>
                <c:formatCode>General</c:formatCode>
                <c:ptCount val="1"/>
              </c:numCache>
            </c:numRef>
          </c:bubbleSize>
          <c:bubble3D val="0"/>
          <c:extLst>
            <c:ext xmlns:c16="http://schemas.microsoft.com/office/drawing/2014/chart" uri="{C3380CC4-5D6E-409C-BE32-E72D297353CC}">
              <c16:uniqueId val="{00000000-2019-4200-85E8-EB25B277B370}"/>
            </c:ext>
          </c:extLst>
        </c:ser>
        <c:ser>
          <c:idx val="1"/>
          <c:order val="1"/>
          <c:tx>
            <c:strRef>
              <c:f>user8!$C$14</c:f>
              <c:strCache>
                <c:ptCount val="1"/>
              </c:strCache>
            </c:strRef>
          </c:tx>
          <c:spPr>
            <a:ln w="25400">
              <a:noFill/>
            </a:ln>
          </c:spPr>
          <c:invertIfNegative val="0"/>
          <c:xVal>
            <c:numRef>
              <c:f>user8!$I$14</c:f>
              <c:numCache>
                <c:formatCode>General</c:formatCode>
                <c:ptCount val="1"/>
              </c:numCache>
            </c:numRef>
          </c:xVal>
          <c:yVal>
            <c:numLit>
              <c:formatCode>General</c:formatCode>
              <c:ptCount val="1"/>
              <c:pt idx="0">
                <c:v>0</c:v>
              </c:pt>
            </c:numLit>
          </c:yVal>
          <c:bubbleSize>
            <c:numRef>
              <c:f>user8!$F$14</c:f>
              <c:numCache>
                <c:formatCode>General</c:formatCode>
                <c:ptCount val="1"/>
              </c:numCache>
            </c:numRef>
          </c:bubbleSize>
          <c:bubble3D val="0"/>
          <c:extLst>
            <c:ext xmlns:c16="http://schemas.microsoft.com/office/drawing/2014/chart" uri="{C3380CC4-5D6E-409C-BE32-E72D297353CC}">
              <c16:uniqueId val="{00000001-2019-4200-85E8-EB25B277B370}"/>
            </c:ext>
          </c:extLst>
        </c:ser>
        <c:ser>
          <c:idx val="2"/>
          <c:order val="2"/>
          <c:tx>
            <c:strRef>
              <c:f>user8!$C$17</c:f>
              <c:strCache>
                <c:ptCount val="1"/>
              </c:strCache>
            </c:strRef>
          </c:tx>
          <c:spPr>
            <a:ln w="25400">
              <a:noFill/>
            </a:ln>
          </c:spPr>
          <c:invertIfNegative val="0"/>
          <c:xVal>
            <c:numRef>
              <c:f>user8!$I$17</c:f>
              <c:numCache>
                <c:formatCode>General</c:formatCode>
                <c:ptCount val="1"/>
              </c:numCache>
            </c:numRef>
          </c:xVal>
          <c:yVal>
            <c:numLit>
              <c:formatCode>General</c:formatCode>
              <c:ptCount val="1"/>
              <c:pt idx="0">
                <c:v>0</c:v>
              </c:pt>
            </c:numLit>
          </c:yVal>
          <c:bubbleSize>
            <c:numRef>
              <c:f>user8!$F$17</c:f>
              <c:numCache>
                <c:formatCode>General</c:formatCode>
                <c:ptCount val="1"/>
              </c:numCache>
            </c:numRef>
          </c:bubbleSize>
          <c:bubble3D val="0"/>
          <c:extLst>
            <c:ext xmlns:c16="http://schemas.microsoft.com/office/drawing/2014/chart" uri="{C3380CC4-5D6E-409C-BE32-E72D297353CC}">
              <c16:uniqueId val="{00000002-2019-4200-85E8-EB25B277B370}"/>
            </c:ext>
          </c:extLst>
        </c:ser>
        <c:ser>
          <c:idx val="3"/>
          <c:order val="3"/>
          <c:tx>
            <c:strRef>
              <c:f>user8!$C$20</c:f>
              <c:strCache>
                <c:ptCount val="1"/>
              </c:strCache>
            </c:strRef>
          </c:tx>
          <c:spPr>
            <a:ln w="25400">
              <a:noFill/>
            </a:ln>
          </c:spPr>
          <c:invertIfNegative val="0"/>
          <c:xVal>
            <c:numRef>
              <c:f>user8!$I$20</c:f>
              <c:numCache>
                <c:formatCode>General</c:formatCode>
                <c:ptCount val="1"/>
              </c:numCache>
            </c:numRef>
          </c:xVal>
          <c:yVal>
            <c:numLit>
              <c:formatCode>General</c:formatCode>
              <c:ptCount val="1"/>
              <c:pt idx="0">
                <c:v>0</c:v>
              </c:pt>
            </c:numLit>
          </c:yVal>
          <c:bubbleSize>
            <c:numRef>
              <c:f>user8!$F$20</c:f>
              <c:numCache>
                <c:formatCode>General</c:formatCode>
                <c:ptCount val="1"/>
              </c:numCache>
            </c:numRef>
          </c:bubbleSize>
          <c:bubble3D val="0"/>
          <c:extLst>
            <c:ext xmlns:c16="http://schemas.microsoft.com/office/drawing/2014/chart" uri="{C3380CC4-5D6E-409C-BE32-E72D297353CC}">
              <c16:uniqueId val="{00000003-2019-4200-85E8-EB25B277B370}"/>
            </c:ext>
          </c:extLst>
        </c:ser>
        <c:ser>
          <c:idx val="4"/>
          <c:order val="4"/>
          <c:tx>
            <c:strRef>
              <c:f>user8!$C$23</c:f>
              <c:strCache>
                <c:ptCount val="1"/>
              </c:strCache>
            </c:strRef>
          </c:tx>
          <c:spPr>
            <a:ln w="25400">
              <a:noFill/>
            </a:ln>
          </c:spPr>
          <c:invertIfNegative val="0"/>
          <c:xVal>
            <c:numRef>
              <c:f>user8!$I$23</c:f>
              <c:numCache>
                <c:formatCode>General</c:formatCode>
                <c:ptCount val="1"/>
              </c:numCache>
            </c:numRef>
          </c:xVal>
          <c:yVal>
            <c:numLit>
              <c:formatCode>General</c:formatCode>
              <c:ptCount val="1"/>
              <c:pt idx="0">
                <c:v>0</c:v>
              </c:pt>
            </c:numLit>
          </c:yVal>
          <c:bubbleSize>
            <c:numRef>
              <c:f>user8!$F$23</c:f>
              <c:numCache>
                <c:formatCode>General</c:formatCode>
                <c:ptCount val="1"/>
              </c:numCache>
            </c:numRef>
          </c:bubbleSize>
          <c:bubble3D val="0"/>
          <c:extLst>
            <c:ext xmlns:c16="http://schemas.microsoft.com/office/drawing/2014/chart" uri="{C3380CC4-5D6E-409C-BE32-E72D297353CC}">
              <c16:uniqueId val="{00000004-2019-4200-85E8-EB25B277B370}"/>
            </c:ext>
          </c:extLst>
        </c:ser>
        <c:ser>
          <c:idx val="5"/>
          <c:order val="5"/>
          <c:tx>
            <c:strRef>
              <c:f>user8!$C$26</c:f>
              <c:strCache>
                <c:ptCount val="1"/>
              </c:strCache>
            </c:strRef>
          </c:tx>
          <c:spPr>
            <a:ln w="25400">
              <a:noFill/>
            </a:ln>
          </c:spPr>
          <c:invertIfNegative val="0"/>
          <c:xVal>
            <c:numRef>
              <c:f>user8!$I$26</c:f>
              <c:numCache>
                <c:formatCode>General</c:formatCode>
                <c:ptCount val="1"/>
              </c:numCache>
            </c:numRef>
          </c:xVal>
          <c:yVal>
            <c:numLit>
              <c:formatCode>General</c:formatCode>
              <c:ptCount val="1"/>
              <c:pt idx="0">
                <c:v>0</c:v>
              </c:pt>
            </c:numLit>
          </c:yVal>
          <c:bubbleSize>
            <c:numRef>
              <c:f>user8!$F$26</c:f>
              <c:numCache>
                <c:formatCode>General</c:formatCode>
                <c:ptCount val="1"/>
              </c:numCache>
            </c:numRef>
          </c:bubbleSize>
          <c:bubble3D val="0"/>
          <c:extLst>
            <c:ext xmlns:c16="http://schemas.microsoft.com/office/drawing/2014/chart" uri="{C3380CC4-5D6E-409C-BE32-E72D297353CC}">
              <c16:uniqueId val="{00000005-2019-4200-85E8-EB25B277B370}"/>
            </c:ext>
          </c:extLst>
        </c:ser>
        <c:ser>
          <c:idx val="6"/>
          <c:order val="6"/>
          <c:tx>
            <c:strRef>
              <c:f>user8!$C$29</c:f>
              <c:strCache>
                <c:ptCount val="1"/>
              </c:strCache>
            </c:strRef>
          </c:tx>
          <c:spPr>
            <a:ln w="25400">
              <a:noFill/>
            </a:ln>
          </c:spPr>
          <c:invertIfNegative val="0"/>
          <c:xVal>
            <c:numRef>
              <c:f>user8!$I$29</c:f>
              <c:numCache>
                <c:formatCode>General</c:formatCode>
                <c:ptCount val="1"/>
              </c:numCache>
            </c:numRef>
          </c:xVal>
          <c:yVal>
            <c:numLit>
              <c:formatCode>General</c:formatCode>
              <c:ptCount val="1"/>
              <c:pt idx="0">
                <c:v>0</c:v>
              </c:pt>
            </c:numLit>
          </c:yVal>
          <c:bubbleSize>
            <c:numRef>
              <c:f>user8!$F$29</c:f>
              <c:numCache>
                <c:formatCode>General</c:formatCode>
                <c:ptCount val="1"/>
              </c:numCache>
            </c:numRef>
          </c:bubbleSize>
          <c:bubble3D val="0"/>
          <c:extLst>
            <c:ext xmlns:c16="http://schemas.microsoft.com/office/drawing/2014/chart" uri="{C3380CC4-5D6E-409C-BE32-E72D297353CC}">
              <c16:uniqueId val="{00000006-2019-4200-85E8-EB25B277B370}"/>
            </c:ext>
          </c:extLst>
        </c:ser>
        <c:ser>
          <c:idx val="7"/>
          <c:order val="7"/>
          <c:tx>
            <c:strRef>
              <c:f>user8!$C$32</c:f>
              <c:strCache>
                <c:ptCount val="1"/>
              </c:strCache>
            </c:strRef>
          </c:tx>
          <c:spPr>
            <a:ln w="25400">
              <a:noFill/>
            </a:ln>
          </c:spPr>
          <c:invertIfNegative val="0"/>
          <c:xVal>
            <c:numRef>
              <c:f>user8!$I$32</c:f>
              <c:numCache>
                <c:formatCode>General</c:formatCode>
                <c:ptCount val="1"/>
              </c:numCache>
            </c:numRef>
          </c:xVal>
          <c:yVal>
            <c:numLit>
              <c:formatCode>General</c:formatCode>
              <c:ptCount val="1"/>
              <c:pt idx="0">
                <c:v>0</c:v>
              </c:pt>
            </c:numLit>
          </c:yVal>
          <c:bubbleSize>
            <c:numRef>
              <c:f>user8!$F$32</c:f>
              <c:numCache>
                <c:formatCode>General</c:formatCode>
                <c:ptCount val="1"/>
              </c:numCache>
            </c:numRef>
          </c:bubbleSize>
          <c:bubble3D val="0"/>
          <c:extLst>
            <c:ext xmlns:c16="http://schemas.microsoft.com/office/drawing/2014/chart" uri="{C3380CC4-5D6E-409C-BE32-E72D297353CC}">
              <c16:uniqueId val="{00000007-2019-4200-85E8-EB25B277B370}"/>
            </c:ext>
          </c:extLst>
        </c:ser>
        <c:ser>
          <c:idx val="8"/>
          <c:order val="8"/>
          <c:tx>
            <c:strRef>
              <c:f>user8!$C$35</c:f>
              <c:strCache>
                <c:ptCount val="1"/>
              </c:strCache>
            </c:strRef>
          </c:tx>
          <c:spPr>
            <a:ln w="25400">
              <a:noFill/>
            </a:ln>
          </c:spPr>
          <c:invertIfNegative val="0"/>
          <c:xVal>
            <c:numRef>
              <c:f>user8!$I$35</c:f>
              <c:numCache>
                <c:formatCode>General</c:formatCode>
                <c:ptCount val="1"/>
              </c:numCache>
            </c:numRef>
          </c:xVal>
          <c:yVal>
            <c:numLit>
              <c:formatCode>General</c:formatCode>
              <c:ptCount val="1"/>
              <c:pt idx="0">
                <c:v>0</c:v>
              </c:pt>
            </c:numLit>
          </c:yVal>
          <c:bubbleSize>
            <c:numRef>
              <c:f>user8!$F$35</c:f>
              <c:numCache>
                <c:formatCode>General</c:formatCode>
                <c:ptCount val="1"/>
              </c:numCache>
            </c:numRef>
          </c:bubbleSize>
          <c:bubble3D val="0"/>
          <c:extLst>
            <c:ext xmlns:c16="http://schemas.microsoft.com/office/drawing/2014/chart" uri="{C3380CC4-5D6E-409C-BE32-E72D297353CC}">
              <c16:uniqueId val="{00000008-2019-4200-85E8-EB25B277B370}"/>
            </c:ext>
          </c:extLst>
        </c:ser>
        <c:ser>
          <c:idx val="9"/>
          <c:order val="9"/>
          <c:tx>
            <c:strRef>
              <c:f>user8!$C$38</c:f>
              <c:strCache>
                <c:ptCount val="1"/>
              </c:strCache>
            </c:strRef>
          </c:tx>
          <c:spPr>
            <a:ln w="25400">
              <a:noFill/>
            </a:ln>
          </c:spPr>
          <c:invertIfNegative val="0"/>
          <c:xVal>
            <c:numRef>
              <c:f>user8!$I$38</c:f>
              <c:numCache>
                <c:formatCode>General</c:formatCode>
                <c:ptCount val="1"/>
              </c:numCache>
            </c:numRef>
          </c:xVal>
          <c:yVal>
            <c:numLit>
              <c:formatCode>General</c:formatCode>
              <c:ptCount val="1"/>
              <c:pt idx="0">
                <c:v>0</c:v>
              </c:pt>
            </c:numLit>
          </c:yVal>
          <c:bubbleSize>
            <c:numRef>
              <c:f>user8!$F$38</c:f>
              <c:numCache>
                <c:formatCode>General</c:formatCode>
                <c:ptCount val="1"/>
              </c:numCache>
            </c:numRef>
          </c:bubbleSize>
          <c:bubble3D val="0"/>
          <c:extLst>
            <c:ext xmlns:c16="http://schemas.microsoft.com/office/drawing/2014/chart" uri="{C3380CC4-5D6E-409C-BE32-E72D297353CC}">
              <c16:uniqueId val="{00000009-2019-4200-85E8-EB25B277B370}"/>
            </c:ext>
          </c:extLst>
        </c:ser>
        <c:dLbls>
          <c:showLegendKey val="0"/>
          <c:showVal val="0"/>
          <c:showCatName val="0"/>
          <c:showSerName val="0"/>
          <c:showPercent val="0"/>
          <c:showBubbleSize val="0"/>
        </c:dLbls>
        <c:bubbleScale val="300"/>
        <c:showNegBubbles val="0"/>
        <c:axId val="313942016"/>
        <c:axId val="313942592"/>
      </c:bubbleChart>
      <c:valAx>
        <c:axId val="313942016"/>
        <c:scaling>
          <c:orientation val="minMax"/>
          <c:max val="10"/>
          <c:min val="0"/>
        </c:scaling>
        <c:delete val="0"/>
        <c:axPos val="b"/>
        <c:title>
          <c:tx>
            <c:rich>
              <a:bodyPr/>
              <a:lstStyle/>
              <a:p>
                <a:pPr>
                  <a:defRPr/>
                </a:pPr>
                <a:r>
                  <a:rPr lang="en-CA"/>
                  <a:t>merit</a:t>
                </a:r>
              </a:p>
            </c:rich>
          </c:tx>
          <c:layout>
            <c:manualLayout>
              <c:xMode val="edge"/>
              <c:yMode val="edge"/>
              <c:x val="0.25550449375646322"/>
              <c:y val="0.82280723818783441"/>
            </c:manualLayout>
          </c:layout>
          <c:overlay val="0"/>
        </c:title>
        <c:numFmt formatCode="General" sourceLinked="1"/>
        <c:majorTickMark val="out"/>
        <c:minorTickMark val="none"/>
        <c:tickLblPos val="nextTo"/>
        <c:crossAx val="313942592"/>
        <c:crosses val="autoZero"/>
        <c:crossBetween val="midCat"/>
        <c:majorUnit val="2"/>
        <c:minorUnit val="1"/>
      </c:valAx>
      <c:valAx>
        <c:axId val="313942592"/>
        <c:scaling>
          <c:orientation val="minMax"/>
          <c:max val="1"/>
          <c:min val="-1"/>
        </c:scaling>
        <c:delete val="0"/>
        <c:axPos val="l"/>
        <c:majorGridlines>
          <c:spPr>
            <a:ln>
              <a:noFill/>
            </a:ln>
          </c:spPr>
        </c:majorGridlines>
        <c:numFmt formatCode="General" sourceLinked="1"/>
        <c:majorTickMark val="none"/>
        <c:minorTickMark val="none"/>
        <c:tickLblPos val="none"/>
        <c:crossAx val="313942016"/>
        <c:crosses val="autoZero"/>
        <c:crossBetween val="midCat"/>
        <c:majorUnit val="1"/>
        <c:minorUnit val="1"/>
      </c:valAx>
      <c:spPr>
        <a:ln w="3175">
          <a:solidFill>
            <a:srgbClr val="000000"/>
          </a:solidFill>
        </a:ln>
      </c:spPr>
    </c:plotArea>
    <c:legend>
      <c:legendPos val="r"/>
      <c:layout>
        <c:manualLayout>
          <c:xMode val="edge"/>
          <c:yMode val="edge"/>
          <c:x val="0.60378000477213101"/>
          <c:y val="0.20311641664217611"/>
          <c:w val="0.38479885468861802"/>
          <c:h val="0.625500868965706"/>
        </c:manualLayout>
      </c:layout>
      <c:overlay val="0"/>
    </c:legend>
    <c:plotVisOnly val="1"/>
    <c:dispBlanksAs val="gap"/>
    <c:showDLblsOverMax val="0"/>
  </c:chart>
  <c:printSettings>
    <c:headerFooter/>
    <c:pageMargins b="0.75000000000000244" l="0.7000000000000014" r="0.7000000000000014" t="0.75000000000000244" header="0.30000000000000021" footer="0.30000000000000021"/>
    <c:pageSetup/>
  </c:printSettings>
  <c:userShapes r:id="rId1"/>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a:t>Mission</a:t>
            </a:r>
          </a:p>
        </c:rich>
      </c:tx>
      <c:overlay val="0"/>
    </c:title>
    <c:autoTitleDeleted val="0"/>
    <c:plotArea>
      <c:layout>
        <c:manualLayout>
          <c:layoutTarget val="inner"/>
          <c:xMode val="edge"/>
          <c:yMode val="edge"/>
          <c:x val="5.1734828600970305E-2"/>
          <c:y val="0.24487238552753518"/>
          <c:w val="0.53164145390917605"/>
          <c:h val="0.56666664494523755"/>
        </c:manualLayout>
      </c:layout>
      <c:bubbleChart>
        <c:varyColors val="0"/>
        <c:ser>
          <c:idx val="0"/>
          <c:order val="0"/>
          <c:tx>
            <c:strRef>
              <c:f>user9!$C$11</c:f>
              <c:strCache>
                <c:ptCount val="1"/>
              </c:strCache>
            </c:strRef>
          </c:tx>
          <c:invertIfNegative val="0"/>
          <c:xVal>
            <c:numRef>
              <c:f>user9!$H$11</c:f>
              <c:numCache>
                <c:formatCode>General</c:formatCode>
                <c:ptCount val="1"/>
              </c:numCache>
            </c:numRef>
          </c:xVal>
          <c:yVal>
            <c:numLit>
              <c:formatCode>General</c:formatCode>
              <c:ptCount val="1"/>
              <c:pt idx="0">
                <c:v>0</c:v>
              </c:pt>
            </c:numLit>
          </c:yVal>
          <c:bubbleSize>
            <c:numRef>
              <c:f>user9!$F$11</c:f>
              <c:numCache>
                <c:formatCode>General</c:formatCode>
                <c:ptCount val="1"/>
              </c:numCache>
            </c:numRef>
          </c:bubbleSize>
          <c:bubble3D val="0"/>
          <c:extLst>
            <c:ext xmlns:c16="http://schemas.microsoft.com/office/drawing/2014/chart" uri="{C3380CC4-5D6E-409C-BE32-E72D297353CC}">
              <c16:uniqueId val="{00000000-268C-4A12-A4EC-E82278D04103}"/>
            </c:ext>
          </c:extLst>
        </c:ser>
        <c:ser>
          <c:idx val="1"/>
          <c:order val="1"/>
          <c:tx>
            <c:strRef>
              <c:f>user9!$C$14</c:f>
              <c:strCache>
                <c:ptCount val="1"/>
              </c:strCache>
            </c:strRef>
          </c:tx>
          <c:spPr>
            <a:ln w="25400">
              <a:noFill/>
            </a:ln>
          </c:spPr>
          <c:invertIfNegative val="0"/>
          <c:xVal>
            <c:numRef>
              <c:f>user9!$H$14</c:f>
              <c:numCache>
                <c:formatCode>General</c:formatCode>
                <c:ptCount val="1"/>
              </c:numCache>
            </c:numRef>
          </c:xVal>
          <c:yVal>
            <c:numLit>
              <c:formatCode>General</c:formatCode>
              <c:ptCount val="1"/>
              <c:pt idx="0">
                <c:v>0</c:v>
              </c:pt>
            </c:numLit>
          </c:yVal>
          <c:bubbleSize>
            <c:numRef>
              <c:f>user9!$F$14</c:f>
              <c:numCache>
                <c:formatCode>General</c:formatCode>
                <c:ptCount val="1"/>
              </c:numCache>
            </c:numRef>
          </c:bubbleSize>
          <c:bubble3D val="0"/>
          <c:extLst>
            <c:ext xmlns:c16="http://schemas.microsoft.com/office/drawing/2014/chart" uri="{C3380CC4-5D6E-409C-BE32-E72D297353CC}">
              <c16:uniqueId val="{00000001-268C-4A12-A4EC-E82278D04103}"/>
            </c:ext>
          </c:extLst>
        </c:ser>
        <c:ser>
          <c:idx val="2"/>
          <c:order val="2"/>
          <c:tx>
            <c:strRef>
              <c:f>user9!$C$17</c:f>
              <c:strCache>
                <c:ptCount val="1"/>
              </c:strCache>
            </c:strRef>
          </c:tx>
          <c:spPr>
            <a:ln w="25400">
              <a:noFill/>
            </a:ln>
          </c:spPr>
          <c:invertIfNegative val="0"/>
          <c:xVal>
            <c:numRef>
              <c:f>user9!$H$17</c:f>
              <c:numCache>
                <c:formatCode>General</c:formatCode>
                <c:ptCount val="1"/>
              </c:numCache>
            </c:numRef>
          </c:xVal>
          <c:yVal>
            <c:numLit>
              <c:formatCode>General</c:formatCode>
              <c:ptCount val="1"/>
              <c:pt idx="0">
                <c:v>0</c:v>
              </c:pt>
            </c:numLit>
          </c:yVal>
          <c:bubbleSize>
            <c:numRef>
              <c:f>user9!$F$17</c:f>
              <c:numCache>
                <c:formatCode>General</c:formatCode>
                <c:ptCount val="1"/>
              </c:numCache>
            </c:numRef>
          </c:bubbleSize>
          <c:bubble3D val="0"/>
          <c:extLst>
            <c:ext xmlns:c16="http://schemas.microsoft.com/office/drawing/2014/chart" uri="{C3380CC4-5D6E-409C-BE32-E72D297353CC}">
              <c16:uniqueId val="{00000002-268C-4A12-A4EC-E82278D04103}"/>
            </c:ext>
          </c:extLst>
        </c:ser>
        <c:ser>
          <c:idx val="3"/>
          <c:order val="3"/>
          <c:tx>
            <c:strRef>
              <c:f>user9!$C$20</c:f>
              <c:strCache>
                <c:ptCount val="1"/>
              </c:strCache>
            </c:strRef>
          </c:tx>
          <c:spPr>
            <a:ln w="25400">
              <a:noFill/>
            </a:ln>
          </c:spPr>
          <c:invertIfNegative val="0"/>
          <c:xVal>
            <c:numRef>
              <c:f>user9!$H$20</c:f>
              <c:numCache>
                <c:formatCode>General</c:formatCode>
                <c:ptCount val="1"/>
              </c:numCache>
            </c:numRef>
          </c:xVal>
          <c:yVal>
            <c:numLit>
              <c:formatCode>General</c:formatCode>
              <c:ptCount val="1"/>
              <c:pt idx="0">
                <c:v>0</c:v>
              </c:pt>
            </c:numLit>
          </c:yVal>
          <c:bubbleSize>
            <c:numRef>
              <c:f>user9!$F$20</c:f>
              <c:numCache>
                <c:formatCode>General</c:formatCode>
                <c:ptCount val="1"/>
              </c:numCache>
            </c:numRef>
          </c:bubbleSize>
          <c:bubble3D val="0"/>
          <c:extLst>
            <c:ext xmlns:c16="http://schemas.microsoft.com/office/drawing/2014/chart" uri="{C3380CC4-5D6E-409C-BE32-E72D297353CC}">
              <c16:uniqueId val="{00000003-268C-4A12-A4EC-E82278D04103}"/>
            </c:ext>
          </c:extLst>
        </c:ser>
        <c:ser>
          <c:idx val="4"/>
          <c:order val="4"/>
          <c:tx>
            <c:strRef>
              <c:f>user9!$C$23</c:f>
              <c:strCache>
                <c:ptCount val="1"/>
              </c:strCache>
            </c:strRef>
          </c:tx>
          <c:spPr>
            <a:ln w="25400">
              <a:noFill/>
            </a:ln>
          </c:spPr>
          <c:invertIfNegative val="0"/>
          <c:xVal>
            <c:numRef>
              <c:f>user9!$H$23</c:f>
              <c:numCache>
                <c:formatCode>General</c:formatCode>
                <c:ptCount val="1"/>
              </c:numCache>
            </c:numRef>
          </c:xVal>
          <c:yVal>
            <c:numLit>
              <c:formatCode>General</c:formatCode>
              <c:ptCount val="1"/>
              <c:pt idx="0">
                <c:v>0</c:v>
              </c:pt>
            </c:numLit>
          </c:yVal>
          <c:bubbleSize>
            <c:numRef>
              <c:f>user9!$F$23</c:f>
              <c:numCache>
                <c:formatCode>General</c:formatCode>
                <c:ptCount val="1"/>
              </c:numCache>
            </c:numRef>
          </c:bubbleSize>
          <c:bubble3D val="0"/>
          <c:extLst>
            <c:ext xmlns:c16="http://schemas.microsoft.com/office/drawing/2014/chart" uri="{C3380CC4-5D6E-409C-BE32-E72D297353CC}">
              <c16:uniqueId val="{00000004-268C-4A12-A4EC-E82278D04103}"/>
            </c:ext>
          </c:extLst>
        </c:ser>
        <c:ser>
          <c:idx val="5"/>
          <c:order val="5"/>
          <c:tx>
            <c:strRef>
              <c:f>user9!$C$26</c:f>
              <c:strCache>
                <c:ptCount val="1"/>
              </c:strCache>
            </c:strRef>
          </c:tx>
          <c:spPr>
            <a:ln w="25400">
              <a:noFill/>
            </a:ln>
          </c:spPr>
          <c:invertIfNegative val="0"/>
          <c:xVal>
            <c:numRef>
              <c:f>user9!$H$26</c:f>
              <c:numCache>
                <c:formatCode>General</c:formatCode>
                <c:ptCount val="1"/>
              </c:numCache>
            </c:numRef>
          </c:xVal>
          <c:yVal>
            <c:numLit>
              <c:formatCode>General</c:formatCode>
              <c:ptCount val="1"/>
              <c:pt idx="0">
                <c:v>0</c:v>
              </c:pt>
            </c:numLit>
          </c:yVal>
          <c:bubbleSize>
            <c:numRef>
              <c:f>user9!$F$26</c:f>
              <c:numCache>
                <c:formatCode>General</c:formatCode>
                <c:ptCount val="1"/>
              </c:numCache>
            </c:numRef>
          </c:bubbleSize>
          <c:bubble3D val="0"/>
          <c:extLst>
            <c:ext xmlns:c16="http://schemas.microsoft.com/office/drawing/2014/chart" uri="{C3380CC4-5D6E-409C-BE32-E72D297353CC}">
              <c16:uniqueId val="{00000005-268C-4A12-A4EC-E82278D04103}"/>
            </c:ext>
          </c:extLst>
        </c:ser>
        <c:ser>
          <c:idx val="6"/>
          <c:order val="6"/>
          <c:tx>
            <c:strRef>
              <c:f>user9!$C$29</c:f>
              <c:strCache>
                <c:ptCount val="1"/>
              </c:strCache>
            </c:strRef>
          </c:tx>
          <c:spPr>
            <a:ln w="25400">
              <a:noFill/>
            </a:ln>
          </c:spPr>
          <c:invertIfNegative val="0"/>
          <c:xVal>
            <c:numRef>
              <c:f>user9!$H$29</c:f>
              <c:numCache>
                <c:formatCode>General</c:formatCode>
                <c:ptCount val="1"/>
              </c:numCache>
            </c:numRef>
          </c:xVal>
          <c:yVal>
            <c:numLit>
              <c:formatCode>General</c:formatCode>
              <c:ptCount val="1"/>
              <c:pt idx="0">
                <c:v>0</c:v>
              </c:pt>
            </c:numLit>
          </c:yVal>
          <c:bubbleSize>
            <c:numRef>
              <c:f>user9!$F$29</c:f>
              <c:numCache>
                <c:formatCode>General</c:formatCode>
                <c:ptCount val="1"/>
              </c:numCache>
            </c:numRef>
          </c:bubbleSize>
          <c:bubble3D val="0"/>
          <c:extLst>
            <c:ext xmlns:c16="http://schemas.microsoft.com/office/drawing/2014/chart" uri="{C3380CC4-5D6E-409C-BE32-E72D297353CC}">
              <c16:uniqueId val="{00000006-268C-4A12-A4EC-E82278D04103}"/>
            </c:ext>
          </c:extLst>
        </c:ser>
        <c:ser>
          <c:idx val="7"/>
          <c:order val="7"/>
          <c:tx>
            <c:strRef>
              <c:f>user9!$C$32</c:f>
              <c:strCache>
                <c:ptCount val="1"/>
              </c:strCache>
            </c:strRef>
          </c:tx>
          <c:spPr>
            <a:ln w="25400">
              <a:noFill/>
            </a:ln>
          </c:spPr>
          <c:invertIfNegative val="0"/>
          <c:xVal>
            <c:numRef>
              <c:f>user9!$H$32</c:f>
              <c:numCache>
                <c:formatCode>General</c:formatCode>
                <c:ptCount val="1"/>
              </c:numCache>
            </c:numRef>
          </c:xVal>
          <c:yVal>
            <c:numLit>
              <c:formatCode>General</c:formatCode>
              <c:ptCount val="1"/>
              <c:pt idx="0">
                <c:v>0</c:v>
              </c:pt>
            </c:numLit>
          </c:yVal>
          <c:bubbleSize>
            <c:numRef>
              <c:f>user9!$F$32</c:f>
              <c:numCache>
                <c:formatCode>General</c:formatCode>
                <c:ptCount val="1"/>
              </c:numCache>
            </c:numRef>
          </c:bubbleSize>
          <c:bubble3D val="0"/>
          <c:extLst>
            <c:ext xmlns:c16="http://schemas.microsoft.com/office/drawing/2014/chart" uri="{C3380CC4-5D6E-409C-BE32-E72D297353CC}">
              <c16:uniqueId val="{00000007-268C-4A12-A4EC-E82278D04103}"/>
            </c:ext>
          </c:extLst>
        </c:ser>
        <c:ser>
          <c:idx val="8"/>
          <c:order val="8"/>
          <c:tx>
            <c:strRef>
              <c:f>user9!$C$35</c:f>
              <c:strCache>
                <c:ptCount val="1"/>
              </c:strCache>
            </c:strRef>
          </c:tx>
          <c:spPr>
            <a:ln w="25400">
              <a:noFill/>
            </a:ln>
          </c:spPr>
          <c:invertIfNegative val="0"/>
          <c:xVal>
            <c:numRef>
              <c:f>user9!$H$35</c:f>
              <c:numCache>
                <c:formatCode>General</c:formatCode>
                <c:ptCount val="1"/>
              </c:numCache>
            </c:numRef>
          </c:xVal>
          <c:yVal>
            <c:numLit>
              <c:formatCode>General</c:formatCode>
              <c:ptCount val="1"/>
              <c:pt idx="0">
                <c:v>0</c:v>
              </c:pt>
            </c:numLit>
          </c:yVal>
          <c:bubbleSize>
            <c:numRef>
              <c:f>user9!$F$35</c:f>
              <c:numCache>
                <c:formatCode>General</c:formatCode>
                <c:ptCount val="1"/>
              </c:numCache>
            </c:numRef>
          </c:bubbleSize>
          <c:bubble3D val="0"/>
          <c:extLst>
            <c:ext xmlns:c16="http://schemas.microsoft.com/office/drawing/2014/chart" uri="{C3380CC4-5D6E-409C-BE32-E72D297353CC}">
              <c16:uniqueId val="{00000008-268C-4A12-A4EC-E82278D04103}"/>
            </c:ext>
          </c:extLst>
        </c:ser>
        <c:ser>
          <c:idx val="9"/>
          <c:order val="9"/>
          <c:tx>
            <c:strRef>
              <c:f>user9!$C$38</c:f>
              <c:strCache>
                <c:ptCount val="1"/>
              </c:strCache>
            </c:strRef>
          </c:tx>
          <c:spPr>
            <a:ln w="25400">
              <a:noFill/>
            </a:ln>
          </c:spPr>
          <c:invertIfNegative val="0"/>
          <c:xVal>
            <c:numRef>
              <c:f>user9!$H$38</c:f>
              <c:numCache>
                <c:formatCode>General</c:formatCode>
                <c:ptCount val="1"/>
              </c:numCache>
            </c:numRef>
          </c:xVal>
          <c:yVal>
            <c:numLit>
              <c:formatCode>General</c:formatCode>
              <c:ptCount val="1"/>
              <c:pt idx="0">
                <c:v>0</c:v>
              </c:pt>
            </c:numLit>
          </c:yVal>
          <c:bubbleSize>
            <c:numRef>
              <c:f>user9!$F$38</c:f>
              <c:numCache>
                <c:formatCode>General</c:formatCode>
                <c:ptCount val="1"/>
              </c:numCache>
            </c:numRef>
          </c:bubbleSize>
          <c:bubble3D val="0"/>
          <c:extLst>
            <c:ext xmlns:c16="http://schemas.microsoft.com/office/drawing/2014/chart" uri="{C3380CC4-5D6E-409C-BE32-E72D297353CC}">
              <c16:uniqueId val="{00000009-268C-4A12-A4EC-E82278D04103}"/>
            </c:ext>
          </c:extLst>
        </c:ser>
        <c:dLbls>
          <c:showLegendKey val="0"/>
          <c:showVal val="0"/>
          <c:showCatName val="0"/>
          <c:showSerName val="0"/>
          <c:showPercent val="0"/>
          <c:showBubbleSize val="0"/>
        </c:dLbls>
        <c:bubbleScale val="300"/>
        <c:showNegBubbles val="0"/>
        <c:axId val="313944896"/>
        <c:axId val="313945472"/>
      </c:bubbleChart>
      <c:valAx>
        <c:axId val="313944896"/>
        <c:scaling>
          <c:orientation val="minMax"/>
          <c:max val="5"/>
          <c:min val="-5"/>
        </c:scaling>
        <c:delete val="0"/>
        <c:axPos val="b"/>
        <c:title>
          <c:tx>
            <c:rich>
              <a:bodyPr/>
              <a:lstStyle/>
              <a:p>
                <a:pPr>
                  <a:defRPr/>
                </a:pPr>
                <a:r>
                  <a:rPr lang="en-CA"/>
                  <a:t>mission contribution</a:t>
                </a:r>
              </a:p>
            </c:rich>
          </c:tx>
          <c:layout>
            <c:manualLayout>
              <c:xMode val="edge"/>
              <c:yMode val="edge"/>
              <c:x val="0.25550449375646322"/>
              <c:y val="0.82280723818783441"/>
            </c:manualLayout>
          </c:layout>
          <c:overlay val="0"/>
        </c:title>
        <c:numFmt formatCode="General" sourceLinked="1"/>
        <c:majorTickMark val="out"/>
        <c:minorTickMark val="none"/>
        <c:tickLblPos val="nextTo"/>
        <c:crossAx val="313945472"/>
        <c:crosses val="autoZero"/>
        <c:crossBetween val="midCat"/>
        <c:majorUnit val="1"/>
        <c:minorUnit val="1"/>
      </c:valAx>
      <c:valAx>
        <c:axId val="313945472"/>
        <c:scaling>
          <c:orientation val="minMax"/>
          <c:max val="1"/>
          <c:min val="-1"/>
        </c:scaling>
        <c:delete val="0"/>
        <c:axPos val="l"/>
        <c:majorGridlines>
          <c:spPr>
            <a:ln>
              <a:noFill/>
            </a:ln>
          </c:spPr>
        </c:majorGridlines>
        <c:numFmt formatCode="General" sourceLinked="1"/>
        <c:majorTickMark val="none"/>
        <c:minorTickMark val="none"/>
        <c:tickLblPos val="none"/>
        <c:crossAx val="313944896"/>
        <c:crosses val="autoZero"/>
        <c:crossBetween val="midCat"/>
        <c:majorUnit val="1"/>
        <c:minorUnit val="1"/>
      </c:valAx>
      <c:spPr>
        <a:ln w="3175">
          <a:solidFill>
            <a:srgbClr val="000000"/>
          </a:solidFill>
        </a:ln>
      </c:spPr>
    </c:plotArea>
    <c:legend>
      <c:legendPos val="r"/>
      <c:layout>
        <c:manualLayout>
          <c:xMode val="edge"/>
          <c:yMode val="edge"/>
          <c:x val="0.60378000477213101"/>
          <c:y val="0.20311641664217611"/>
          <c:w val="0.38479885468861802"/>
          <c:h val="0.625500868965706"/>
        </c:manualLayout>
      </c:layout>
      <c:overlay val="0"/>
    </c:legend>
    <c:plotVisOnly val="1"/>
    <c:dispBlanksAs val="gap"/>
    <c:showDLblsOverMax val="0"/>
  </c:chart>
  <c:printSettings>
    <c:headerFooter/>
    <c:pageMargins b="0.75000000000000244" l="0.7000000000000014" r="0.7000000000000014" t="0.75000000000000244" header="0.30000000000000021" footer="0.30000000000000021"/>
    <c:pageSetup/>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a:t>Money</a:t>
            </a:r>
          </a:p>
        </c:rich>
      </c:tx>
      <c:overlay val="0"/>
    </c:title>
    <c:autoTitleDeleted val="0"/>
    <c:plotArea>
      <c:layout>
        <c:manualLayout>
          <c:layoutTarget val="inner"/>
          <c:xMode val="edge"/>
          <c:yMode val="edge"/>
          <c:x val="5.1734828600970305E-2"/>
          <c:y val="0.24487238552753518"/>
          <c:w val="0.53164145390917605"/>
          <c:h val="0.56666664494523755"/>
        </c:manualLayout>
      </c:layout>
      <c:bubbleChart>
        <c:varyColors val="0"/>
        <c:ser>
          <c:idx val="0"/>
          <c:order val="0"/>
          <c:tx>
            <c:strRef>
              <c:f>user9!$C$11</c:f>
              <c:strCache>
                <c:ptCount val="1"/>
              </c:strCache>
            </c:strRef>
          </c:tx>
          <c:invertIfNegative val="0"/>
          <c:xVal>
            <c:numRef>
              <c:f>user9!$X$11</c:f>
              <c:numCache>
                <c:formatCode>0%</c:formatCode>
                <c:ptCount val="1"/>
                <c:pt idx="0">
                  <c:v>0</c:v>
                </c:pt>
              </c:numCache>
            </c:numRef>
          </c:xVal>
          <c:yVal>
            <c:numLit>
              <c:formatCode>General</c:formatCode>
              <c:ptCount val="1"/>
              <c:pt idx="0">
                <c:v>0</c:v>
              </c:pt>
            </c:numLit>
          </c:yVal>
          <c:bubbleSize>
            <c:numRef>
              <c:f>user9!$F$11</c:f>
              <c:numCache>
                <c:formatCode>General</c:formatCode>
                <c:ptCount val="1"/>
              </c:numCache>
            </c:numRef>
          </c:bubbleSize>
          <c:bubble3D val="0"/>
          <c:extLst>
            <c:ext xmlns:c16="http://schemas.microsoft.com/office/drawing/2014/chart" uri="{C3380CC4-5D6E-409C-BE32-E72D297353CC}">
              <c16:uniqueId val="{00000000-B6FE-4100-B032-E5E08ABD3BF0}"/>
            </c:ext>
          </c:extLst>
        </c:ser>
        <c:ser>
          <c:idx val="1"/>
          <c:order val="1"/>
          <c:tx>
            <c:strRef>
              <c:f>user9!$C$14</c:f>
              <c:strCache>
                <c:ptCount val="1"/>
              </c:strCache>
            </c:strRef>
          </c:tx>
          <c:spPr>
            <a:ln w="25400">
              <a:noFill/>
            </a:ln>
          </c:spPr>
          <c:invertIfNegative val="0"/>
          <c:xVal>
            <c:numRef>
              <c:f>user9!$X$14</c:f>
              <c:numCache>
                <c:formatCode>0%</c:formatCode>
                <c:ptCount val="1"/>
                <c:pt idx="0">
                  <c:v>0</c:v>
                </c:pt>
              </c:numCache>
            </c:numRef>
          </c:xVal>
          <c:yVal>
            <c:numLit>
              <c:formatCode>General</c:formatCode>
              <c:ptCount val="1"/>
              <c:pt idx="0">
                <c:v>0</c:v>
              </c:pt>
            </c:numLit>
          </c:yVal>
          <c:bubbleSize>
            <c:numRef>
              <c:f>user9!$F$14</c:f>
              <c:numCache>
                <c:formatCode>General</c:formatCode>
                <c:ptCount val="1"/>
              </c:numCache>
            </c:numRef>
          </c:bubbleSize>
          <c:bubble3D val="0"/>
          <c:extLst>
            <c:ext xmlns:c16="http://schemas.microsoft.com/office/drawing/2014/chart" uri="{C3380CC4-5D6E-409C-BE32-E72D297353CC}">
              <c16:uniqueId val="{00000001-B6FE-4100-B032-E5E08ABD3BF0}"/>
            </c:ext>
          </c:extLst>
        </c:ser>
        <c:ser>
          <c:idx val="2"/>
          <c:order val="2"/>
          <c:tx>
            <c:strRef>
              <c:f>user9!$C$17</c:f>
              <c:strCache>
                <c:ptCount val="1"/>
              </c:strCache>
            </c:strRef>
          </c:tx>
          <c:spPr>
            <a:ln w="25400">
              <a:noFill/>
            </a:ln>
          </c:spPr>
          <c:invertIfNegative val="0"/>
          <c:xVal>
            <c:numRef>
              <c:f>user9!$X$17</c:f>
              <c:numCache>
                <c:formatCode>0%</c:formatCode>
                <c:ptCount val="1"/>
                <c:pt idx="0">
                  <c:v>0</c:v>
                </c:pt>
              </c:numCache>
            </c:numRef>
          </c:xVal>
          <c:yVal>
            <c:numLit>
              <c:formatCode>General</c:formatCode>
              <c:ptCount val="1"/>
              <c:pt idx="0">
                <c:v>0</c:v>
              </c:pt>
            </c:numLit>
          </c:yVal>
          <c:bubbleSize>
            <c:numRef>
              <c:f>user9!$F$17</c:f>
              <c:numCache>
                <c:formatCode>General</c:formatCode>
                <c:ptCount val="1"/>
              </c:numCache>
            </c:numRef>
          </c:bubbleSize>
          <c:bubble3D val="0"/>
          <c:extLst>
            <c:ext xmlns:c16="http://schemas.microsoft.com/office/drawing/2014/chart" uri="{C3380CC4-5D6E-409C-BE32-E72D297353CC}">
              <c16:uniqueId val="{00000002-B6FE-4100-B032-E5E08ABD3BF0}"/>
            </c:ext>
          </c:extLst>
        </c:ser>
        <c:ser>
          <c:idx val="3"/>
          <c:order val="3"/>
          <c:tx>
            <c:strRef>
              <c:f>user9!$C$20</c:f>
              <c:strCache>
                <c:ptCount val="1"/>
              </c:strCache>
            </c:strRef>
          </c:tx>
          <c:spPr>
            <a:ln w="25400">
              <a:noFill/>
            </a:ln>
          </c:spPr>
          <c:invertIfNegative val="0"/>
          <c:xVal>
            <c:numRef>
              <c:f>user9!$X$20</c:f>
              <c:numCache>
                <c:formatCode>0%</c:formatCode>
                <c:ptCount val="1"/>
                <c:pt idx="0">
                  <c:v>0</c:v>
                </c:pt>
              </c:numCache>
            </c:numRef>
          </c:xVal>
          <c:yVal>
            <c:numLit>
              <c:formatCode>General</c:formatCode>
              <c:ptCount val="1"/>
              <c:pt idx="0">
                <c:v>0</c:v>
              </c:pt>
            </c:numLit>
          </c:yVal>
          <c:bubbleSize>
            <c:numRef>
              <c:f>user9!$F$20</c:f>
              <c:numCache>
                <c:formatCode>General</c:formatCode>
                <c:ptCount val="1"/>
              </c:numCache>
            </c:numRef>
          </c:bubbleSize>
          <c:bubble3D val="0"/>
          <c:extLst>
            <c:ext xmlns:c16="http://schemas.microsoft.com/office/drawing/2014/chart" uri="{C3380CC4-5D6E-409C-BE32-E72D297353CC}">
              <c16:uniqueId val="{00000003-B6FE-4100-B032-E5E08ABD3BF0}"/>
            </c:ext>
          </c:extLst>
        </c:ser>
        <c:ser>
          <c:idx val="4"/>
          <c:order val="4"/>
          <c:tx>
            <c:strRef>
              <c:f>user9!$C$23</c:f>
              <c:strCache>
                <c:ptCount val="1"/>
              </c:strCache>
            </c:strRef>
          </c:tx>
          <c:spPr>
            <a:ln w="25400">
              <a:noFill/>
            </a:ln>
          </c:spPr>
          <c:invertIfNegative val="0"/>
          <c:xVal>
            <c:numRef>
              <c:f>user9!$X$23</c:f>
              <c:numCache>
                <c:formatCode>0%</c:formatCode>
                <c:ptCount val="1"/>
                <c:pt idx="0">
                  <c:v>0</c:v>
                </c:pt>
              </c:numCache>
            </c:numRef>
          </c:xVal>
          <c:yVal>
            <c:numLit>
              <c:formatCode>General</c:formatCode>
              <c:ptCount val="1"/>
              <c:pt idx="0">
                <c:v>0</c:v>
              </c:pt>
            </c:numLit>
          </c:yVal>
          <c:bubbleSize>
            <c:numRef>
              <c:f>user9!$F$23</c:f>
              <c:numCache>
                <c:formatCode>General</c:formatCode>
                <c:ptCount val="1"/>
              </c:numCache>
            </c:numRef>
          </c:bubbleSize>
          <c:bubble3D val="0"/>
          <c:extLst>
            <c:ext xmlns:c16="http://schemas.microsoft.com/office/drawing/2014/chart" uri="{C3380CC4-5D6E-409C-BE32-E72D297353CC}">
              <c16:uniqueId val="{00000004-B6FE-4100-B032-E5E08ABD3BF0}"/>
            </c:ext>
          </c:extLst>
        </c:ser>
        <c:ser>
          <c:idx val="5"/>
          <c:order val="5"/>
          <c:tx>
            <c:strRef>
              <c:f>user9!$C$26</c:f>
              <c:strCache>
                <c:ptCount val="1"/>
              </c:strCache>
            </c:strRef>
          </c:tx>
          <c:spPr>
            <a:ln w="25400">
              <a:noFill/>
            </a:ln>
          </c:spPr>
          <c:invertIfNegative val="0"/>
          <c:xVal>
            <c:numRef>
              <c:f>user9!$X$26</c:f>
              <c:numCache>
                <c:formatCode>0%</c:formatCode>
                <c:ptCount val="1"/>
                <c:pt idx="0">
                  <c:v>0</c:v>
                </c:pt>
              </c:numCache>
            </c:numRef>
          </c:xVal>
          <c:yVal>
            <c:numLit>
              <c:formatCode>General</c:formatCode>
              <c:ptCount val="1"/>
              <c:pt idx="0">
                <c:v>0</c:v>
              </c:pt>
            </c:numLit>
          </c:yVal>
          <c:bubbleSize>
            <c:numRef>
              <c:f>user9!$F$26</c:f>
              <c:numCache>
                <c:formatCode>General</c:formatCode>
                <c:ptCount val="1"/>
              </c:numCache>
            </c:numRef>
          </c:bubbleSize>
          <c:bubble3D val="0"/>
          <c:extLst>
            <c:ext xmlns:c16="http://schemas.microsoft.com/office/drawing/2014/chart" uri="{C3380CC4-5D6E-409C-BE32-E72D297353CC}">
              <c16:uniqueId val="{00000005-B6FE-4100-B032-E5E08ABD3BF0}"/>
            </c:ext>
          </c:extLst>
        </c:ser>
        <c:ser>
          <c:idx val="6"/>
          <c:order val="6"/>
          <c:tx>
            <c:strRef>
              <c:f>user9!$C$29</c:f>
              <c:strCache>
                <c:ptCount val="1"/>
              </c:strCache>
            </c:strRef>
          </c:tx>
          <c:spPr>
            <a:ln w="25400">
              <a:noFill/>
            </a:ln>
          </c:spPr>
          <c:invertIfNegative val="0"/>
          <c:xVal>
            <c:numRef>
              <c:f>user9!$X$29</c:f>
              <c:numCache>
                <c:formatCode>0%</c:formatCode>
                <c:ptCount val="1"/>
                <c:pt idx="0">
                  <c:v>0</c:v>
                </c:pt>
              </c:numCache>
            </c:numRef>
          </c:xVal>
          <c:yVal>
            <c:numLit>
              <c:formatCode>General</c:formatCode>
              <c:ptCount val="1"/>
              <c:pt idx="0">
                <c:v>0</c:v>
              </c:pt>
            </c:numLit>
          </c:yVal>
          <c:bubbleSize>
            <c:numRef>
              <c:f>user9!$F$29</c:f>
              <c:numCache>
                <c:formatCode>General</c:formatCode>
                <c:ptCount val="1"/>
              </c:numCache>
            </c:numRef>
          </c:bubbleSize>
          <c:bubble3D val="0"/>
          <c:extLst>
            <c:ext xmlns:c16="http://schemas.microsoft.com/office/drawing/2014/chart" uri="{C3380CC4-5D6E-409C-BE32-E72D297353CC}">
              <c16:uniqueId val="{00000006-B6FE-4100-B032-E5E08ABD3BF0}"/>
            </c:ext>
          </c:extLst>
        </c:ser>
        <c:ser>
          <c:idx val="7"/>
          <c:order val="7"/>
          <c:tx>
            <c:strRef>
              <c:f>user9!$C$32</c:f>
              <c:strCache>
                <c:ptCount val="1"/>
              </c:strCache>
            </c:strRef>
          </c:tx>
          <c:spPr>
            <a:ln w="25400">
              <a:noFill/>
            </a:ln>
          </c:spPr>
          <c:invertIfNegative val="0"/>
          <c:xVal>
            <c:numRef>
              <c:f>user9!$X$32</c:f>
              <c:numCache>
                <c:formatCode>0%</c:formatCode>
                <c:ptCount val="1"/>
                <c:pt idx="0">
                  <c:v>0</c:v>
                </c:pt>
              </c:numCache>
            </c:numRef>
          </c:xVal>
          <c:yVal>
            <c:numLit>
              <c:formatCode>General</c:formatCode>
              <c:ptCount val="1"/>
              <c:pt idx="0">
                <c:v>0</c:v>
              </c:pt>
            </c:numLit>
          </c:yVal>
          <c:bubbleSize>
            <c:numRef>
              <c:f>user9!$F$32</c:f>
              <c:numCache>
                <c:formatCode>General</c:formatCode>
                <c:ptCount val="1"/>
              </c:numCache>
            </c:numRef>
          </c:bubbleSize>
          <c:bubble3D val="0"/>
          <c:extLst>
            <c:ext xmlns:c16="http://schemas.microsoft.com/office/drawing/2014/chart" uri="{C3380CC4-5D6E-409C-BE32-E72D297353CC}">
              <c16:uniqueId val="{00000007-B6FE-4100-B032-E5E08ABD3BF0}"/>
            </c:ext>
          </c:extLst>
        </c:ser>
        <c:ser>
          <c:idx val="8"/>
          <c:order val="8"/>
          <c:tx>
            <c:strRef>
              <c:f>user9!$C$35</c:f>
              <c:strCache>
                <c:ptCount val="1"/>
              </c:strCache>
            </c:strRef>
          </c:tx>
          <c:spPr>
            <a:ln w="25400">
              <a:noFill/>
            </a:ln>
          </c:spPr>
          <c:invertIfNegative val="0"/>
          <c:xVal>
            <c:numRef>
              <c:f>user9!$X$35</c:f>
              <c:numCache>
                <c:formatCode>0%</c:formatCode>
                <c:ptCount val="1"/>
                <c:pt idx="0">
                  <c:v>0</c:v>
                </c:pt>
              </c:numCache>
            </c:numRef>
          </c:xVal>
          <c:yVal>
            <c:numLit>
              <c:formatCode>General</c:formatCode>
              <c:ptCount val="1"/>
              <c:pt idx="0">
                <c:v>0</c:v>
              </c:pt>
            </c:numLit>
          </c:yVal>
          <c:bubbleSize>
            <c:numRef>
              <c:f>user9!$F$35</c:f>
              <c:numCache>
                <c:formatCode>General</c:formatCode>
                <c:ptCount val="1"/>
              </c:numCache>
            </c:numRef>
          </c:bubbleSize>
          <c:bubble3D val="0"/>
          <c:extLst>
            <c:ext xmlns:c16="http://schemas.microsoft.com/office/drawing/2014/chart" uri="{C3380CC4-5D6E-409C-BE32-E72D297353CC}">
              <c16:uniqueId val="{00000008-B6FE-4100-B032-E5E08ABD3BF0}"/>
            </c:ext>
          </c:extLst>
        </c:ser>
        <c:ser>
          <c:idx val="9"/>
          <c:order val="9"/>
          <c:tx>
            <c:strRef>
              <c:f>user9!$C$38</c:f>
              <c:strCache>
                <c:ptCount val="1"/>
              </c:strCache>
            </c:strRef>
          </c:tx>
          <c:spPr>
            <a:ln w="25400">
              <a:noFill/>
            </a:ln>
          </c:spPr>
          <c:invertIfNegative val="0"/>
          <c:xVal>
            <c:numRef>
              <c:f>user9!$X$38</c:f>
              <c:numCache>
                <c:formatCode>0%</c:formatCode>
                <c:ptCount val="1"/>
                <c:pt idx="0">
                  <c:v>0</c:v>
                </c:pt>
              </c:numCache>
            </c:numRef>
          </c:xVal>
          <c:yVal>
            <c:numLit>
              <c:formatCode>General</c:formatCode>
              <c:ptCount val="1"/>
              <c:pt idx="0">
                <c:v>0</c:v>
              </c:pt>
            </c:numLit>
          </c:yVal>
          <c:bubbleSize>
            <c:numRef>
              <c:f>user9!$F$38</c:f>
              <c:numCache>
                <c:formatCode>General</c:formatCode>
                <c:ptCount val="1"/>
              </c:numCache>
            </c:numRef>
          </c:bubbleSize>
          <c:bubble3D val="0"/>
          <c:extLst>
            <c:ext xmlns:c16="http://schemas.microsoft.com/office/drawing/2014/chart" uri="{C3380CC4-5D6E-409C-BE32-E72D297353CC}">
              <c16:uniqueId val="{00000009-B6FE-4100-B032-E5E08ABD3BF0}"/>
            </c:ext>
          </c:extLst>
        </c:ser>
        <c:dLbls>
          <c:showLegendKey val="0"/>
          <c:showVal val="0"/>
          <c:showCatName val="0"/>
          <c:showSerName val="0"/>
          <c:showPercent val="0"/>
          <c:showBubbleSize val="0"/>
        </c:dLbls>
        <c:bubbleScale val="300"/>
        <c:showNegBubbles val="0"/>
        <c:axId val="313947776"/>
        <c:axId val="313948352"/>
      </c:bubbleChart>
      <c:valAx>
        <c:axId val="313947776"/>
        <c:scaling>
          <c:orientation val="minMax"/>
          <c:max val="2"/>
          <c:min val="0"/>
        </c:scaling>
        <c:delete val="0"/>
        <c:axPos val="b"/>
        <c:title>
          <c:tx>
            <c:rich>
              <a:bodyPr/>
              <a:lstStyle/>
              <a:p>
                <a:pPr>
                  <a:defRPr/>
                </a:pPr>
                <a:r>
                  <a:rPr lang="en-CA"/>
                  <a:t>cost</a:t>
                </a:r>
                <a:r>
                  <a:rPr lang="en-CA" baseline="0"/>
                  <a:t> coverage</a:t>
                </a:r>
                <a:endParaRPr lang="en-CA"/>
              </a:p>
            </c:rich>
          </c:tx>
          <c:layout>
            <c:manualLayout>
              <c:xMode val="edge"/>
              <c:yMode val="edge"/>
              <c:x val="0.25550449375646322"/>
              <c:y val="0.82280723818783441"/>
            </c:manualLayout>
          </c:layout>
          <c:overlay val="0"/>
        </c:title>
        <c:numFmt formatCode="0%" sourceLinked="1"/>
        <c:majorTickMark val="out"/>
        <c:minorTickMark val="none"/>
        <c:tickLblPos val="nextTo"/>
        <c:crossAx val="313948352"/>
        <c:crosses val="autoZero"/>
        <c:crossBetween val="midCat"/>
        <c:majorUnit val="0.25"/>
        <c:minorUnit val="4.0000000000000022E-2"/>
      </c:valAx>
      <c:valAx>
        <c:axId val="313948352"/>
        <c:scaling>
          <c:orientation val="minMax"/>
          <c:max val="1"/>
          <c:min val="-1"/>
        </c:scaling>
        <c:delete val="0"/>
        <c:axPos val="l"/>
        <c:majorGridlines>
          <c:spPr>
            <a:ln>
              <a:noFill/>
            </a:ln>
          </c:spPr>
        </c:majorGridlines>
        <c:numFmt formatCode="General" sourceLinked="1"/>
        <c:majorTickMark val="none"/>
        <c:minorTickMark val="none"/>
        <c:tickLblPos val="none"/>
        <c:crossAx val="313947776"/>
        <c:crosses val="autoZero"/>
        <c:crossBetween val="midCat"/>
        <c:majorUnit val="1"/>
        <c:minorUnit val="1"/>
      </c:valAx>
      <c:spPr>
        <a:ln w="3175">
          <a:solidFill>
            <a:srgbClr val="000000"/>
          </a:solidFill>
        </a:ln>
      </c:spPr>
    </c:plotArea>
    <c:legend>
      <c:legendPos val="r"/>
      <c:layout>
        <c:manualLayout>
          <c:xMode val="edge"/>
          <c:yMode val="edge"/>
          <c:x val="0.60378000477213101"/>
          <c:y val="0.20311641664217611"/>
          <c:w val="0.38479885468861802"/>
          <c:h val="0.625500868965706"/>
        </c:manualLayout>
      </c:layout>
      <c:overlay val="0"/>
    </c:legend>
    <c:plotVisOnly val="1"/>
    <c:dispBlanksAs val="gap"/>
    <c:showDLblsOverMax val="0"/>
  </c:chart>
  <c:printSettings>
    <c:headerFooter/>
    <c:pageMargins b="0.75000000000000244" l="0.7000000000000014" r="0.7000000000000014" t="0.75000000000000244" header="0.30000000000000021" footer="0.30000000000000021"/>
    <c:pageSetup/>
  </c:printSettings>
  <c:userShapes r:id="rId1"/>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a:t>Merit</a:t>
            </a:r>
          </a:p>
        </c:rich>
      </c:tx>
      <c:overlay val="0"/>
    </c:title>
    <c:autoTitleDeleted val="0"/>
    <c:plotArea>
      <c:layout>
        <c:manualLayout>
          <c:layoutTarget val="inner"/>
          <c:xMode val="edge"/>
          <c:yMode val="edge"/>
          <c:x val="5.1734828600970305E-2"/>
          <c:y val="0.24487238552753518"/>
          <c:w val="0.53164145390917605"/>
          <c:h val="0.56666664494523755"/>
        </c:manualLayout>
      </c:layout>
      <c:bubbleChart>
        <c:varyColors val="0"/>
        <c:ser>
          <c:idx val="0"/>
          <c:order val="0"/>
          <c:tx>
            <c:strRef>
              <c:f>user9!$C$11</c:f>
              <c:strCache>
                <c:ptCount val="1"/>
              </c:strCache>
            </c:strRef>
          </c:tx>
          <c:invertIfNegative val="0"/>
          <c:xVal>
            <c:numRef>
              <c:f>user9!$I$11</c:f>
              <c:numCache>
                <c:formatCode>General</c:formatCode>
                <c:ptCount val="1"/>
              </c:numCache>
            </c:numRef>
          </c:xVal>
          <c:yVal>
            <c:numLit>
              <c:formatCode>General</c:formatCode>
              <c:ptCount val="1"/>
              <c:pt idx="0">
                <c:v>0</c:v>
              </c:pt>
            </c:numLit>
          </c:yVal>
          <c:bubbleSize>
            <c:numRef>
              <c:f>user9!$F$11</c:f>
              <c:numCache>
                <c:formatCode>General</c:formatCode>
                <c:ptCount val="1"/>
              </c:numCache>
            </c:numRef>
          </c:bubbleSize>
          <c:bubble3D val="0"/>
          <c:extLst>
            <c:ext xmlns:c16="http://schemas.microsoft.com/office/drawing/2014/chart" uri="{C3380CC4-5D6E-409C-BE32-E72D297353CC}">
              <c16:uniqueId val="{00000000-05AB-4D8C-93D2-999E5FA79DC5}"/>
            </c:ext>
          </c:extLst>
        </c:ser>
        <c:ser>
          <c:idx val="1"/>
          <c:order val="1"/>
          <c:tx>
            <c:strRef>
              <c:f>user9!$C$14</c:f>
              <c:strCache>
                <c:ptCount val="1"/>
              </c:strCache>
            </c:strRef>
          </c:tx>
          <c:spPr>
            <a:ln w="25400">
              <a:noFill/>
            </a:ln>
          </c:spPr>
          <c:invertIfNegative val="0"/>
          <c:xVal>
            <c:numRef>
              <c:f>user9!$I$14</c:f>
              <c:numCache>
                <c:formatCode>General</c:formatCode>
                <c:ptCount val="1"/>
              </c:numCache>
            </c:numRef>
          </c:xVal>
          <c:yVal>
            <c:numLit>
              <c:formatCode>General</c:formatCode>
              <c:ptCount val="1"/>
              <c:pt idx="0">
                <c:v>0</c:v>
              </c:pt>
            </c:numLit>
          </c:yVal>
          <c:bubbleSize>
            <c:numRef>
              <c:f>user9!$F$14</c:f>
              <c:numCache>
                <c:formatCode>General</c:formatCode>
                <c:ptCount val="1"/>
              </c:numCache>
            </c:numRef>
          </c:bubbleSize>
          <c:bubble3D val="0"/>
          <c:extLst>
            <c:ext xmlns:c16="http://schemas.microsoft.com/office/drawing/2014/chart" uri="{C3380CC4-5D6E-409C-BE32-E72D297353CC}">
              <c16:uniqueId val="{00000001-05AB-4D8C-93D2-999E5FA79DC5}"/>
            </c:ext>
          </c:extLst>
        </c:ser>
        <c:ser>
          <c:idx val="2"/>
          <c:order val="2"/>
          <c:tx>
            <c:strRef>
              <c:f>user9!$C$17</c:f>
              <c:strCache>
                <c:ptCount val="1"/>
              </c:strCache>
            </c:strRef>
          </c:tx>
          <c:spPr>
            <a:ln w="25400">
              <a:noFill/>
            </a:ln>
          </c:spPr>
          <c:invertIfNegative val="0"/>
          <c:xVal>
            <c:numRef>
              <c:f>user9!$I$17</c:f>
              <c:numCache>
                <c:formatCode>General</c:formatCode>
                <c:ptCount val="1"/>
              </c:numCache>
            </c:numRef>
          </c:xVal>
          <c:yVal>
            <c:numLit>
              <c:formatCode>General</c:formatCode>
              <c:ptCount val="1"/>
              <c:pt idx="0">
                <c:v>0</c:v>
              </c:pt>
            </c:numLit>
          </c:yVal>
          <c:bubbleSize>
            <c:numRef>
              <c:f>user9!$F$17</c:f>
              <c:numCache>
                <c:formatCode>General</c:formatCode>
                <c:ptCount val="1"/>
              </c:numCache>
            </c:numRef>
          </c:bubbleSize>
          <c:bubble3D val="0"/>
          <c:extLst>
            <c:ext xmlns:c16="http://schemas.microsoft.com/office/drawing/2014/chart" uri="{C3380CC4-5D6E-409C-BE32-E72D297353CC}">
              <c16:uniqueId val="{00000002-05AB-4D8C-93D2-999E5FA79DC5}"/>
            </c:ext>
          </c:extLst>
        </c:ser>
        <c:ser>
          <c:idx val="3"/>
          <c:order val="3"/>
          <c:tx>
            <c:strRef>
              <c:f>user9!$C$20</c:f>
              <c:strCache>
                <c:ptCount val="1"/>
              </c:strCache>
            </c:strRef>
          </c:tx>
          <c:spPr>
            <a:ln w="25400">
              <a:noFill/>
            </a:ln>
          </c:spPr>
          <c:invertIfNegative val="0"/>
          <c:xVal>
            <c:numRef>
              <c:f>user9!$I$20</c:f>
              <c:numCache>
                <c:formatCode>General</c:formatCode>
                <c:ptCount val="1"/>
              </c:numCache>
            </c:numRef>
          </c:xVal>
          <c:yVal>
            <c:numLit>
              <c:formatCode>General</c:formatCode>
              <c:ptCount val="1"/>
              <c:pt idx="0">
                <c:v>0</c:v>
              </c:pt>
            </c:numLit>
          </c:yVal>
          <c:bubbleSize>
            <c:numRef>
              <c:f>user9!$F$20</c:f>
              <c:numCache>
                <c:formatCode>General</c:formatCode>
                <c:ptCount val="1"/>
              </c:numCache>
            </c:numRef>
          </c:bubbleSize>
          <c:bubble3D val="0"/>
          <c:extLst>
            <c:ext xmlns:c16="http://schemas.microsoft.com/office/drawing/2014/chart" uri="{C3380CC4-5D6E-409C-BE32-E72D297353CC}">
              <c16:uniqueId val="{00000003-05AB-4D8C-93D2-999E5FA79DC5}"/>
            </c:ext>
          </c:extLst>
        </c:ser>
        <c:ser>
          <c:idx val="4"/>
          <c:order val="4"/>
          <c:tx>
            <c:strRef>
              <c:f>user9!$C$23</c:f>
              <c:strCache>
                <c:ptCount val="1"/>
              </c:strCache>
            </c:strRef>
          </c:tx>
          <c:spPr>
            <a:ln w="25400">
              <a:noFill/>
            </a:ln>
          </c:spPr>
          <c:invertIfNegative val="0"/>
          <c:xVal>
            <c:numRef>
              <c:f>user9!$I$23</c:f>
              <c:numCache>
                <c:formatCode>General</c:formatCode>
                <c:ptCount val="1"/>
              </c:numCache>
            </c:numRef>
          </c:xVal>
          <c:yVal>
            <c:numLit>
              <c:formatCode>General</c:formatCode>
              <c:ptCount val="1"/>
              <c:pt idx="0">
                <c:v>0</c:v>
              </c:pt>
            </c:numLit>
          </c:yVal>
          <c:bubbleSize>
            <c:numRef>
              <c:f>user9!$F$23</c:f>
              <c:numCache>
                <c:formatCode>General</c:formatCode>
                <c:ptCount val="1"/>
              </c:numCache>
            </c:numRef>
          </c:bubbleSize>
          <c:bubble3D val="0"/>
          <c:extLst>
            <c:ext xmlns:c16="http://schemas.microsoft.com/office/drawing/2014/chart" uri="{C3380CC4-5D6E-409C-BE32-E72D297353CC}">
              <c16:uniqueId val="{00000004-05AB-4D8C-93D2-999E5FA79DC5}"/>
            </c:ext>
          </c:extLst>
        </c:ser>
        <c:ser>
          <c:idx val="5"/>
          <c:order val="5"/>
          <c:tx>
            <c:strRef>
              <c:f>user9!$C$26</c:f>
              <c:strCache>
                <c:ptCount val="1"/>
              </c:strCache>
            </c:strRef>
          </c:tx>
          <c:spPr>
            <a:ln w="25400">
              <a:noFill/>
            </a:ln>
          </c:spPr>
          <c:invertIfNegative val="0"/>
          <c:xVal>
            <c:numRef>
              <c:f>user9!$I$26</c:f>
              <c:numCache>
                <c:formatCode>General</c:formatCode>
                <c:ptCount val="1"/>
              </c:numCache>
            </c:numRef>
          </c:xVal>
          <c:yVal>
            <c:numLit>
              <c:formatCode>General</c:formatCode>
              <c:ptCount val="1"/>
              <c:pt idx="0">
                <c:v>0</c:v>
              </c:pt>
            </c:numLit>
          </c:yVal>
          <c:bubbleSize>
            <c:numRef>
              <c:f>user9!$F$26</c:f>
              <c:numCache>
                <c:formatCode>General</c:formatCode>
                <c:ptCount val="1"/>
              </c:numCache>
            </c:numRef>
          </c:bubbleSize>
          <c:bubble3D val="0"/>
          <c:extLst>
            <c:ext xmlns:c16="http://schemas.microsoft.com/office/drawing/2014/chart" uri="{C3380CC4-5D6E-409C-BE32-E72D297353CC}">
              <c16:uniqueId val="{00000005-05AB-4D8C-93D2-999E5FA79DC5}"/>
            </c:ext>
          </c:extLst>
        </c:ser>
        <c:ser>
          <c:idx val="6"/>
          <c:order val="6"/>
          <c:tx>
            <c:strRef>
              <c:f>user9!$C$29</c:f>
              <c:strCache>
                <c:ptCount val="1"/>
              </c:strCache>
            </c:strRef>
          </c:tx>
          <c:spPr>
            <a:ln w="25400">
              <a:noFill/>
            </a:ln>
          </c:spPr>
          <c:invertIfNegative val="0"/>
          <c:xVal>
            <c:numRef>
              <c:f>user9!$I$29</c:f>
              <c:numCache>
                <c:formatCode>General</c:formatCode>
                <c:ptCount val="1"/>
              </c:numCache>
            </c:numRef>
          </c:xVal>
          <c:yVal>
            <c:numLit>
              <c:formatCode>General</c:formatCode>
              <c:ptCount val="1"/>
              <c:pt idx="0">
                <c:v>0</c:v>
              </c:pt>
            </c:numLit>
          </c:yVal>
          <c:bubbleSize>
            <c:numRef>
              <c:f>user9!$F$29</c:f>
              <c:numCache>
                <c:formatCode>General</c:formatCode>
                <c:ptCount val="1"/>
              </c:numCache>
            </c:numRef>
          </c:bubbleSize>
          <c:bubble3D val="0"/>
          <c:extLst>
            <c:ext xmlns:c16="http://schemas.microsoft.com/office/drawing/2014/chart" uri="{C3380CC4-5D6E-409C-BE32-E72D297353CC}">
              <c16:uniqueId val="{00000006-05AB-4D8C-93D2-999E5FA79DC5}"/>
            </c:ext>
          </c:extLst>
        </c:ser>
        <c:ser>
          <c:idx val="7"/>
          <c:order val="7"/>
          <c:tx>
            <c:strRef>
              <c:f>user9!$C$32</c:f>
              <c:strCache>
                <c:ptCount val="1"/>
              </c:strCache>
            </c:strRef>
          </c:tx>
          <c:spPr>
            <a:ln w="25400">
              <a:noFill/>
            </a:ln>
          </c:spPr>
          <c:invertIfNegative val="0"/>
          <c:xVal>
            <c:numRef>
              <c:f>user9!$I$32</c:f>
              <c:numCache>
                <c:formatCode>General</c:formatCode>
                <c:ptCount val="1"/>
              </c:numCache>
            </c:numRef>
          </c:xVal>
          <c:yVal>
            <c:numLit>
              <c:formatCode>General</c:formatCode>
              <c:ptCount val="1"/>
              <c:pt idx="0">
                <c:v>0</c:v>
              </c:pt>
            </c:numLit>
          </c:yVal>
          <c:bubbleSize>
            <c:numRef>
              <c:f>user9!$F$32</c:f>
              <c:numCache>
                <c:formatCode>General</c:formatCode>
                <c:ptCount val="1"/>
              </c:numCache>
            </c:numRef>
          </c:bubbleSize>
          <c:bubble3D val="0"/>
          <c:extLst>
            <c:ext xmlns:c16="http://schemas.microsoft.com/office/drawing/2014/chart" uri="{C3380CC4-5D6E-409C-BE32-E72D297353CC}">
              <c16:uniqueId val="{00000007-05AB-4D8C-93D2-999E5FA79DC5}"/>
            </c:ext>
          </c:extLst>
        </c:ser>
        <c:ser>
          <c:idx val="8"/>
          <c:order val="8"/>
          <c:tx>
            <c:strRef>
              <c:f>user9!$C$35</c:f>
              <c:strCache>
                <c:ptCount val="1"/>
              </c:strCache>
            </c:strRef>
          </c:tx>
          <c:spPr>
            <a:ln w="25400">
              <a:noFill/>
            </a:ln>
          </c:spPr>
          <c:invertIfNegative val="0"/>
          <c:xVal>
            <c:numRef>
              <c:f>user9!$I$35</c:f>
              <c:numCache>
                <c:formatCode>General</c:formatCode>
                <c:ptCount val="1"/>
              </c:numCache>
            </c:numRef>
          </c:xVal>
          <c:yVal>
            <c:numLit>
              <c:formatCode>General</c:formatCode>
              <c:ptCount val="1"/>
              <c:pt idx="0">
                <c:v>0</c:v>
              </c:pt>
            </c:numLit>
          </c:yVal>
          <c:bubbleSize>
            <c:numRef>
              <c:f>user9!$F$35</c:f>
              <c:numCache>
                <c:formatCode>General</c:formatCode>
                <c:ptCount val="1"/>
              </c:numCache>
            </c:numRef>
          </c:bubbleSize>
          <c:bubble3D val="0"/>
          <c:extLst>
            <c:ext xmlns:c16="http://schemas.microsoft.com/office/drawing/2014/chart" uri="{C3380CC4-5D6E-409C-BE32-E72D297353CC}">
              <c16:uniqueId val="{00000008-05AB-4D8C-93D2-999E5FA79DC5}"/>
            </c:ext>
          </c:extLst>
        </c:ser>
        <c:ser>
          <c:idx val="9"/>
          <c:order val="9"/>
          <c:tx>
            <c:strRef>
              <c:f>user9!$C$38</c:f>
              <c:strCache>
                <c:ptCount val="1"/>
              </c:strCache>
            </c:strRef>
          </c:tx>
          <c:spPr>
            <a:ln w="25400">
              <a:noFill/>
            </a:ln>
          </c:spPr>
          <c:invertIfNegative val="0"/>
          <c:xVal>
            <c:numRef>
              <c:f>user9!$I$38</c:f>
              <c:numCache>
                <c:formatCode>General</c:formatCode>
                <c:ptCount val="1"/>
              </c:numCache>
            </c:numRef>
          </c:xVal>
          <c:yVal>
            <c:numLit>
              <c:formatCode>General</c:formatCode>
              <c:ptCount val="1"/>
              <c:pt idx="0">
                <c:v>0</c:v>
              </c:pt>
            </c:numLit>
          </c:yVal>
          <c:bubbleSize>
            <c:numRef>
              <c:f>user9!$F$38</c:f>
              <c:numCache>
                <c:formatCode>General</c:formatCode>
                <c:ptCount val="1"/>
              </c:numCache>
            </c:numRef>
          </c:bubbleSize>
          <c:bubble3D val="0"/>
          <c:extLst>
            <c:ext xmlns:c16="http://schemas.microsoft.com/office/drawing/2014/chart" uri="{C3380CC4-5D6E-409C-BE32-E72D297353CC}">
              <c16:uniqueId val="{00000009-05AB-4D8C-93D2-999E5FA79DC5}"/>
            </c:ext>
          </c:extLst>
        </c:ser>
        <c:dLbls>
          <c:showLegendKey val="0"/>
          <c:showVal val="0"/>
          <c:showCatName val="0"/>
          <c:showSerName val="0"/>
          <c:showPercent val="0"/>
          <c:showBubbleSize val="0"/>
        </c:dLbls>
        <c:bubbleScale val="300"/>
        <c:showNegBubbles val="0"/>
        <c:axId val="314458688"/>
        <c:axId val="314459264"/>
      </c:bubbleChart>
      <c:valAx>
        <c:axId val="314458688"/>
        <c:scaling>
          <c:orientation val="minMax"/>
          <c:max val="10"/>
          <c:min val="0"/>
        </c:scaling>
        <c:delete val="0"/>
        <c:axPos val="b"/>
        <c:title>
          <c:tx>
            <c:rich>
              <a:bodyPr/>
              <a:lstStyle/>
              <a:p>
                <a:pPr>
                  <a:defRPr/>
                </a:pPr>
                <a:r>
                  <a:rPr lang="en-CA"/>
                  <a:t>merit</a:t>
                </a:r>
              </a:p>
            </c:rich>
          </c:tx>
          <c:layout>
            <c:manualLayout>
              <c:xMode val="edge"/>
              <c:yMode val="edge"/>
              <c:x val="0.25550449375646322"/>
              <c:y val="0.82280723818783441"/>
            </c:manualLayout>
          </c:layout>
          <c:overlay val="0"/>
        </c:title>
        <c:numFmt formatCode="General" sourceLinked="1"/>
        <c:majorTickMark val="out"/>
        <c:minorTickMark val="none"/>
        <c:tickLblPos val="nextTo"/>
        <c:crossAx val="314459264"/>
        <c:crosses val="autoZero"/>
        <c:crossBetween val="midCat"/>
        <c:majorUnit val="2"/>
        <c:minorUnit val="1"/>
      </c:valAx>
      <c:valAx>
        <c:axId val="314459264"/>
        <c:scaling>
          <c:orientation val="minMax"/>
          <c:max val="1"/>
          <c:min val="-1"/>
        </c:scaling>
        <c:delete val="0"/>
        <c:axPos val="l"/>
        <c:majorGridlines>
          <c:spPr>
            <a:ln>
              <a:noFill/>
            </a:ln>
          </c:spPr>
        </c:majorGridlines>
        <c:numFmt formatCode="General" sourceLinked="1"/>
        <c:majorTickMark val="none"/>
        <c:minorTickMark val="none"/>
        <c:tickLblPos val="none"/>
        <c:crossAx val="314458688"/>
        <c:crosses val="autoZero"/>
        <c:crossBetween val="midCat"/>
        <c:majorUnit val="1"/>
        <c:minorUnit val="1"/>
      </c:valAx>
      <c:spPr>
        <a:ln w="3175">
          <a:solidFill>
            <a:srgbClr val="000000"/>
          </a:solidFill>
        </a:ln>
      </c:spPr>
    </c:plotArea>
    <c:legend>
      <c:legendPos val="r"/>
      <c:layout>
        <c:manualLayout>
          <c:xMode val="edge"/>
          <c:yMode val="edge"/>
          <c:x val="0.60378000477213101"/>
          <c:y val="0.20311641664217611"/>
          <c:w val="0.38479885468861802"/>
          <c:h val="0.625500868965706"/>
        </c:manualLayout>
      </c:layout>
      <c:overlay val="0"/>
    </c:legend>
    <c:plotVisOnly val="1"/>
    <c:dispBlanksAs val="gap"/>
    <c:showDLblsOverMax val="0"/>
  </c:chart>
  <c:printSettings>
    <c:headerFooter/>
    <c:pageMargins b="0.75000000000000244" l="0.7000000000000014" r="0.7000000000000014" t="0.75000000000000244" header="0.30000000000000021" footer="0.30000000000000021"/>
    <c:pageSetup/>
  </c:printSettings>
  <c:userShapes r:id="rId1"/>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CA" sz="1200"/>
              <a:t>Mission &amp; Money</a:t>
            </a:r>
          </a:p>
        </c:rich>
      </c:tx>
      <c:layout>
        <c:manualLayout>
          <c:xMode val="edge"/>
          <c:yMode val="edge"/>
          <c:x val="0.4202824324330422"/>
          <c:y val="3.4354476523767906E-2"/>
        </c:manualLayout>
      </c:layout>
      <c:overlay val="0"/>
      <c:spPr>
        <a:noFill/>
        <a:ln w="25400">
          <a:noFill/>
        </a:ln>
      </c:spPr>
    </c:title>
    <c:autoTitleDeleted val="0"/>
    <c:plotArea>
      <c:layout>
        <c:manualLayout>
          <c:layoutTarget val="inner"/>
          <c:xMode val="edge"/>
          <c:yMode val="edge"/>
          <c:x val="0.11159394837985302"/>
          <c:y val="7.6653041292724489E-2"/>
          <c:w val="0.8088714870421847"/>
          <c:h val="0.69692505573594299"/>
        </c:manualLayout>
      </c:layout>
      <c:bubbleChart>
        <c:varyColors val="0"/>
        <c:ser>
          <c:idx val="0"/>
          <c:order val="0"/>
          <c:tx>
            <c:strRef>
              <c:f>INTERPRETATION!$W$6</c:f>
              <c:strCache>
                <c:ptCount val="1"/>
              </c:strCache>
            </c:strRef>
          </c:tx>
          <c:spPr>
            <a:solidFill>
              <a:srgbClr val="9999FF"/>
            </a:solidFill>
            <a:ln w="12700">
              <a:solidFill>
                <a:srgbClr val="000000"/>
              </a:solidFill>
              <a:prstDash val="solid"/>
            </a:ln>
          </c:spPr>
          <c:invertIfNegative val="0"/>
          <c:dLbls>
            <c:spPr>
              <a:noFill/>
              <a:ln w="25400">
                <a:noFill/>
              </a:ln>
            </c:spPr>
            <c:txPr>
              <a:bodyPr/>
              <a:lstStyle/>
              <a:p>
                <a:pPr algn="ctr" rtl="0">
                  <a:defRPr sz="1000" b="0" i="0" u="none" strike="noStrike" baseline="0">
                    <a:solidFill>
                      <a:srgbClr val="000000"/>
                    </a:solidFill>
                    <a:latin typeface="Arial"/>
                    <a:ea typeface="Arial"/>
                    <a:cs typeface="Arial"/>
                  </a:defRPr>
                </a:pPr>
                <a:endParaRPr lang="en-US"/>
              </a:p>
            </c:tx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INTERPRETATION!$AE$6</c:f>
              <c:numCache>
                <c:formatCode>0%</c:formatCode>
                <c:ptCount val="1"/>
                <c:pt idx="0">
                  <c:v>0.375</c:v>
                </c:pt>
              </c:numCache>
            </c:numRef>
          </c:xVal>
          <c:yVal>
            <c:numRef>
              <c:f>INTERPRETATION!$AB$6</c:f>
              <c:numCache>
                <c:formatCode>0</c:formatCode>
                <c:ptCount val="1"/>
                <c:pt idx="0">
                  <c:v>1</c:v>
                </c:pt>
              </c:numCache>
            </c:numRef>
          </c:yVal>
          <c:bubbleSize>
            <c:numRef>
              <c:f>INTERPRETATION!$Z$6</c:f>
              <c:numCache>
                <c:formatCode>0</c:formatCode>
                <c:ptCount val="1"/>
                <c:pt idx="0">
                  <c:v>8</c:v>
                </c:pt>
              </c:numCache>
            </c:numRef>
          </c:bubbleSize>
          <c:bubble3D val="1"/>
          <c:extLst>
            <c:ext xmlns:c16="http://schemas.microsoft.com/office/drawing/2014/chart" uri="{C3380CC4-5D6E-409C-BE32-E72D297353CC}">
              <c16:uniqueId val="{00000000-0ABF-4987-BADE-88EDEABCAEDB}"/>
            </c:ext>
          </c:extLst>
        </c:ser>
        <c:ser>
          <c:idx val="1"/>
          <c:order val="1"/>
          <c:tx>
            <c:strRef>
              <c:f>INTERPRETATION!$W$9</c:f>
              <c:strCache>
                <c:ptCount val="1"/>
              </c:strCache>
            </c:strRef>
          </c:tx>
          <c:spPr>
            <a:solidFill>
              <a:srgbClr val="993366"/>
            </a:solidFill>
            <a:ln w="12700">
              <a:solidFill>
                <a:srgbClr val="000000"/>
              </a:solidFill>
              <a:prstDash val="solid"/>
            </a:ln>
          </c:spPr>
          <c:invertIfNegative val="0"/>
          <c:dLbls>
            <c:spPr>
              <a:noFill/>
              <a:ln w="25400">
                <a:noFill/>
              </a:ln>
            </c:spPr>
            <c:txPr>
              <a:bodyPr/>
              <a:lstStyle/>
              <a:p>
                <a:pPr algn="ctr" rtl="0">
                  <a:defRPr sz="1000" b="0" i="0" u="none" strike="noStrike" baseline="0">
                    <a:solidFill>
                      <a:srgbClr val="000000"/>
                    </a:solidFill>
                    <a:latin typeface="Arial"/>
                    <a:ea typeface="Arial"/>
                    <a:cs typeface="Arial"/>
                  </a:defRPr>
                </a:pPr>
                <a:endParaRPr lang="en-US"/>
              </a:p>
            </c:tx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INTERPRETATION!$AE$9</c:f>
              <c:numCache>
                <c:formatCode>0%</c:formatCode>
                <c:ptCount val="1"/>
                <c:pt idx="0">
                  <c:v>0.5714285714285714</c:v>
                </c:pt>
              </c:numCache>
            </c:numRef>
          </c:xVal>
          <c:yVal>
            <c:numRef>
              <c:f>INTERPRETATION!$AB$9</c:f>
              <c:numCache>
                <c:formatCode>0</c:formatCode>
                <c:ptCount val="1"/>
                <c:pt idx="0">
                  <c:v>-2</c:v>
                </c:pt>
              </c:numCache>
            </c:numRef>
          </c:yVal>
          <c:bubbleSize>
            <c:numRef>
              <c:f>INTERPRETATION!$Z$9</c:f>
              <c:numCache>
                <c:formatCode>0</c:formatCode>
                <c:ptCount val="1"/>
                <c:pt idx="0">
                  <c:v>7</c:v>
                </c:pt>
              </c:numCache>
            </c:numRef>
          </c:bubbleSize>
          <c:bubble3D val="1"/>
          <c:extLst>
            <c:ext xmlns:c16="http://schemas.microsoft.com/office/drawing/2014/chart" uri="{C3380CC4-5D6E-409C-BE32-E72D297353CC}">
              <c16:uniqueId val="{00000001-0ABF-4987-BADE-88EDEABCAEDB}"/>
            </c:ext>
          </c:extLst>
        </c:ser>
        <c:ser>
          <c:idx val="2"/>
          <c:order val="2"/>
          <c:tx>
            <c:strRef>
              <c:f>INTERPRETATION!$W$12</c:f>
              <c:strCache>
                <c:ptCount val="1"/>
              </c:strCache>
            </c:strRef>
          </c:tx>
          <c:spPr>
            <a:solidFill>
              <a:srgbClr val="FFFFCC"/>
            </a:solidFill>
            <a:ln w="12700">
              <a:solidFill>
                <a:srgbClr val="000000"/>
              </a:solidFill>
              <a:prstDash val="solid"/>
            </a:ln>
          </c:spPr>
          <c:invertIfNegative val="0"/>
          <c:dLbls>
            <c:spPr>
              <a:noFill/>
              <a:ln w="25400">
                <a:noFill/>
              </a:ln>
            </c:spPr>
            <c:txPr>
              <a:bodyPr/>
              <a:lstStyle/>
              <a:p>
                <a:pPr algn="ctr" rtl="0">
                  <a:defRPr sz="1000" b="0" i="0" u="none" strike="noStrike" baseline="0">
                    <a:solidFill>
                      <a:srgbClr val="000000"/>
                    </a:solidFill>
                    <a:latin typeface="Arial"/>
                    <a:ea typeface="Arial"/>
                    <a:cs typeface="Arial"/>
                  </a:defRPr>
                </a:pPr>
                <a:endParaRPr lang="en-US"/>
              </a:p>
            </c:tx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INTERPRETATION!$AE$12</c:f>
              <c:numCache>
                <c:formatCode>0%</c:formatCode>
                <c:ptCount val="1"/>
                <c:pt idx="0">
                  <c:v>0.1111111111111111</c:v>
                </c:pt>
              </c:numCache>
            </c:numRef>
          </c:xVal>
          <c:yVal>
            <c:numRef>
              <c:f>INTERPRETATION!$AB$12</c:f>
              <c:numCache>
                <c:formatCode>0</c:formatCode>
                <c:ptCount val="1"/>
                <c:pt idx="0">
                  <c:v>1</c:v>
                </c:pt>
              </c:numCache>
            </c:numRef>
          </c:yVal>
          <c:bubbleSize>
            <c:numRef>
              <c:f>INTERPRETATION!$Z$12</c:f>
              <c:numCache>
                <c:formatCode>0</c:formatCode>
                <c:ptCount val="1"/>
                <c:pt idx="0">
                  <c:v>9</c:v>
                </c:pt>
              </c:numCache>
            </c:numRef>
          </c:bubbleSize>
          <c:bubble3D val="1"/>
          <c:extLst>
            <c:ext xmlns:c16="http://schemas.microsoft.com/office/drawing/2014/chart" uri="{C3380CC4-5D6E-409C-BE32-E72D297353CC}">
              <c16:uniqueId val="{00000002-0ABF-4987-BADE-88EDEABCAEDB}"/>
            </c:ext>
          </c:extLst>
        </c:ser>
        <c:ser>
          <c:idx val="3"/>
          <c:order val="3"/>
          <c:tx>
            <c:strRef>
              <c:f>INTERPRETATION!$W$15</c:f>
              <c:strCache>
                <c:ptCount val="1"/>
              </c:strCache>
            </c:strRef>
          </c:tx>
          <c:spPr>
            <a:solidFill>
              <a:srgbClr val="CCFFFF"/>
            </a:solidFill>
            <a:ln w="12700">
              <a:solidFill>
                <a:srgbClr val="000000"/>
              </a:solidFill>
              <a:prstDash val="solid"/>
            </a:ln>
          </c:spPr>
          <c:invertIfNegative val="0"/>
          <c:dLbls>
            <c:spPr>
              <a:noFill/>
              <a:ln w="25400">
                <a:noFill/>
              </a:ln>
            </c:spPr>
            <c:txPr>
              <a:bodyPr/>
              <a:lstStyle/>
              <a:p>
                <a:pPr algn="ctr" rtl="0">
                  <a:defRPr lang="en-CA" sz="1000" b="0" i="0" u="none" strike="noStrike" kern="1200" baseline="0">
                    <a:solidFill>
                      <a:srgbClr val="000000"/>
                    </a:solidFill>
                    <a:latin typeface="Arial"/>
                    <a:ea typeface="Arial"/>
                    <a:cs typeface="Arial"/>
                  </a:defRPr>
                </a:pPr>
                <a:endParaRPr lang="en-US"/>
              </a:p>
            </c:tx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INTERPRETATION!$AE$15</c:f>
              <c:numCache>
                <c:formatCode>0%</c:formatCode>
                <c:ptCount val="1"/>
                <c:pt idx="0">
                  <c:v>0.75</c:v>
                </c:pt>
              </c:numCache>
            </c:numRef>
          </c:xVal>
          <c:yVal>
            <c:numRef>
              <c:f>INTERPRETATION!$AB$15</c:f>
              <c:numCache>
                <c:formatCode>0</c:formatCode>
                <c:ptCount val="1"/>
                <c:pt idx="0">
                  <c:v>4</c:v>
                </c:pt>
              </c:numCache>
            </c:numRef>
          </c:yVal>
          <c:bubbleSize>
            <c:numRef>
              <c:f>INTERPRETATION!$Z$15</c:f>
              <c:numCache>
                <c:formatCode>0</c:formatCode>
                <c:ptCount val="1"/>
                <c:pt idx="0">
                  <c:v>4</c:v>
                </c:pt>
              </c:numCache>
            </c:numRef>
          </c:bubbleSize>
          <c:bubble3D val="1"/>
          <c:extLst>
            <c:ext xmlns:c16="http://schemas.microsoft.com/office/drawing/2014/chart" uri="{C3380CC4-5D6E-409C-BE32-E72D297353CC}">
              <c16:uniqueId val="{00000003-0ABF-4987-BADE-88EDEABCAEDB}"/>
            </c:ext>
          </c:extLst>
        </c:ser>
        <c:ser>
          <c:idx val="4"/>
          <c:order val="4"/>
          <c:tx>
            <c:strRef>
              <c:f>INTERPRETATION!$W$35:$W$37</c:f>
              <c:strCache>
                <c:ptCount val="3"/>
                <c:pt idx="0">
                  <c:v>CENTER</c:v>
                </c:pt>
                <c:pt idx="1">
                  <c:v>OF</c:v>
                </c:pt>
                <c:pt idx="2">
                  <c:v>GRAVITY</c:v>
                </c:pt>
              </c:strCache>
            </c:strRef>
          </c:tx>
          <c:spPr>
            <a:solidFill>
              <a:srgbClr val="000000"/>
            </a:solidFill>
            <a:ln w="12700">
              <a:solidFill>
                <a:srgbClr val="000000"/>
              </a:solidFill>
              <a:prstDash val="solid"/>
            </a:ln>
          </c:spPr>
          <c:invertIfNegative val="1"/>
          <c:dLbls>
            <c:spPr>
              <a:noFill/>
              <a:ln>
                <a:noFill/>
              </a:ln>
              <a:effectLst>
                <a:glow rad="127000">
                  <a:schemeClr val="bg1"/>
                </a:glow>
              </a:effectLst>
            </c:spPr>
            <c:txPr>
              <a:bodyPr/>
              <a:lstStyle/>
              <a:p>
                <a:pPr>
                  <a:defRPr sz="1000" baseline="0"/>
                </a:pPr>
                <a:endParaRPr lang="en-US"/>
              </a:p>
            </c:tx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INTERPRETATION!$AE$36</c:f>
              <c:numCache>
                <c:formatCode>0%</c:formatCode>
                <c:ptCount val="1"/>
                <c:pt idx="0">
                  <c:v>0.62962962962962965</c:v>
                </c:pt>
              </c:numCache>
            </c:numRef>
          </c:xVal>
          <c:yVal>
            <c:numRef>
              <c:f>INTERPRETATION!$AB$36</c:f>
              <c:numCache>
                <c:formatCode>0.0</c:formatCode>
                <c:ptCount val="1"/>
                <c:pt idx="0">
                  <c:v>-1.8518518518518517E-2</c:v>
                </c:pt>
              </c:numCache>
            </c:numRef>
          </c:yVal>
          <c:bubbleSize>
            <c:numRef>
              <c:f>INTERPRETATION!$Z$37</c:f>
              <c:numCache>
                <c:formatCode>General</c:formatCode>
                <c:ptCount val="1"/>
                <c:pt idx="0">
                  <c:v>25</c:v>
                </c:pt>
              </c:numCache>
            </c:numRef>
          </c:bubbleSize>
          <c:bubble3D val="1"/>
          <c:extLst>
            <c:ext xmlns:c14="http://schemas.microsoft.com/office/drawing/2007/8/2/chart" uri="{6F2FDCE9-48DA-4B69-8628-5D25D57E5C99}">
              <c14:invertSolidFillFmt>
                <c14:spPr xmlns:c14="http://schemas.microsoft.com/office/drawing/2007/8/2/chart">
                  <a:solidFill>
                    <a:srgbClr val="FFFFFF"/>
                  </a:solidFill>
                  <a:ln w="12700">
                    <a:solidFill>
                      <a:srgbClr val="000000"/>
                    </a:solidFill>
                    <a:prstDash val="solid"/>
                  </a:ln>
                </c14:spPr>
              </c14:invertSolidFillFmt>
            </c:ext>
            <c:ext xmlns:c16="http://schemas.microsoft.com/office/drawing/2014/chart" uri="{C3380CC4-5D6E-409C-BE32-E72D297353CC}">
              <c16:uniqueId val="{00000004-0ABF-4987-BADE-88EDEABCAEDB}"/>
            </c:ext>
          </c:extLst>
        </c:ser>
        <c:ser>
          <c:idx val="5"/>
          <c:order val="5"/>
          <c:tx>
            <c:strRef>
              <c:f>INTERPRETATION!$W$18</c:f>
              <c:strCache>
                <c:ptCount val="1"/>
              </c:strCache>
            </c:strRef>
          </c:tx>
          <c:spPr>
            <a:solidFill>
              <a:srgbClr val="FF8080"/>
            </a:solidFill>
            <a:ln w="12700">
              <a:solidFill>
                <a:srgbClr val="000000"/>
              </a:solidFill>
              <a:prstDash val="solid"/>
            </a:ln>
          </c:spPr>
          <c:invertIfNegative val="0"/>
          <c:dLbls>
            <c:spPr>
              <a:noFill/>
              <a:ln w="25400">
                <a:noFill/>
              </a:ln>
            </c:spPr>
            <c:txPr>
              <a:bodyPr/>
              <a:lstStyle/>
              <a:p>
                <a:pPr algn="ctr" rtl="0">
                  <a:defRPr lang="en-CA" sz="1000" b="0" i="0" u="none" strike="noStrike" kern="1200" baseline="0">
                    <a:solidFill>
                      <a:srgbClr val="000000"/>
                    </a:solidFill>
                    <a:latin typeface="Arial"/>
                    <a:ea typeface="Arial"/>
                    <a:cs typeface="Arial"/>
                  </a:defRPr>
                </a:pPr>
                <a:endParaRPr lang="en-US"/>
              </a:p>
            </c:tx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INTERPRETATION!$AE$18</c:f>
              <c:numCache>
                <c:formatCode>0%</c:formatCode>
                <c:ptCount val="1"/>
                <c:pt idx="0">
                  <c:v>0.4</c:v>
                </c:pt>
              </c:numCache>
            </c:numRef>
          </c:xVal>
          <c:yVal>
            <c:numRef>
              <c:f>INTERPRETATION!$AB$18</c:f>
              <c:numCache>
                <c:formatCode>0</c:formatCode>
                <c:ptCount val="1"/>
                <c:pt idx="0">
                  <c:v>3</c:v>
                </c:pt>
              </c:numCache>
            </c:numRef>
          </c:yVal>
          <c:bubbleSize>
            <c:numRef>
              <c:f>INTERPRETATION!$Z$18</c:f>
              <c:numCache>
                <c:formatCode>0</c:formatCode>
                <c:ptCount val="1"/>
                <c:pt idx="0">
                  <c:v>5</c:v>
                </c:pt>
              </c:numCache>
            </c:numRef>
          </c:bubbleSize>
          <c:bubble3D val="1"/>
          <c:extLst>
            <c:ext xmlns:c16="http://schemas.microsoft.com/office/drawing/2014/chart" uri="{C3380CC4-5D6E-409C-BE32-E72D297353CC}">
              <c16:uniqueId val="{00000005-0ABF-4987-BADE-88EDEABCAEDB}"/>
            </c:ext>
          </c:extLst>
        </c:ser>
        <c:ser>
          <c:idx val="6"/>
          <c:order val="6"/>
          <c:tx>
            <c:strRef>
              <c:f>INTERPRETATION!$W$21</c:f>
              <c:strCache>
                <c:ptCount val="1"/>
              </c:strCache>
            </c:strRef>
          </c:tx>
          <c:spPr>
            <a:solidFill>
              <a:srgbClr val="0066CC"/>
            </a:solidFill>
            <a:ln w="12700">
              <a:solidFill>
                <a:srgbClr val="000000"/>
              </a:solidFill>
              <a:prstDash val="solid"/>
            </a:ln>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INTERPRETATION!$AE$21</c:f>
              <c:numCache>
                <c:formatCode>0%</c:formatCode>
                <c:ptCount val="1"/>
                <c:pt idx="0">
                  <c:v>0.2</c:v>
                </c:pt>
              </c:numCache>
            </c:numRef>
          </c:xVal>
          <c:yVal>
            <c:numRef>
              <c:f>INTERPRETATION!$AB$21</c:f>
              <c:numCache>
                <c:formatCode>0</c:formatCode>
                <c:ptCount val="1"/>
                <c:pt idx="0">
                  <c:v>2</c:v>
                </c:pt>
              </c:numCache>
            </c:numRef>
          </c:yVal>
          <c:bubbleSize>
            <c:numRef>
              <c:f>INTERPRETATION!$Z$21</c:f>
              <c:numCache>
                <c:formatCode>0</c:formatCode>
                <c:ptCount val="1"/>
                <c:pt idx="0">
                  <c:v>5</c:v>
                </c:pt>
              </c:numCache>
            </c:numRef>
          </c:bubbleSize>
          <c:bubble3D val="1"/>
          <c:extLst>
            <c:ext xmlns:c16="http://schemas.microsoft.com/office/drawing/2014/chart" uri="{C3380CC4-5D6E-409C-BE32-E72D297353CC}">
              <c16:uniqueId val="{00000006-0ABF-4987-BADE-88EDEABCAEDB}"/>
            </c:ext>
          </c:extLst>
        </c:ser>
        <c:ser>
          <c:idx val="7"/>
          <c:order val="7"/>
          <c:tx>
            <c:strRef>
              <c:f>INTERPRETATION!$W$24</c:f>
              <c:strCache>
                <c:ptCount val="1"/>
              </c:strCache>
            </c:strRef>
          </c:tx>
          <c:spPr>
            <a:solidFill>
              <a:srgbClr val="CCCCFF"/>
            </a:solidFill>
            <a:ln w="12700">
              <a:solidFill>
                <a:srgbClr val="000000"/>
              </a:solidFill>
              <a:prstDash val="solid"/>
            </a:ln>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INTERPRETATION!$AE$24</c:f>
              <c:numCache>
                <c:formatCode>0%</c:formatCode>
                <c:ptCount val="1"/>
                <c:pt idx="0">
                  <c:v>0.125</c:v>
                </c:pt>
              </c:numCache>
            </c:numRef>
          </c:xVal>
          <c:yVal>
            <c:numRef>
              <c:f>INTERPRETATION!$AB$24</c:f>
              <c:numCache>
                <c:formatCode>0</c:formatCode>
                <c:ptCount val="1"/>
                <c:pt idx="0">
                  <c:v>-4</c:v>
                </c:pt>
              </c:numCache>
            </c:numRef>
          </c:yVal>
          <c:bubbleSize>
            <c:numRef>
              <c:f>INTERPRETATION!$Z$24</c:f>
              <c:numCache>
                <c:formatCode>0</c:formatCode>
                <c:ptCount val="1"/>
                <c:pt idx="0">
                  <c:v>8</c:v>
                </c:pt>
              </c:numCache>
            </c:numRef>
          </c:bubbleSize>
          <c:bubble3D val="1"/>
          <c:extLst>
            <c:ext xmlns:c16="http://schemas.microsoft.com/office/drawing/2014/chart" uri="{C3380CC4-5D6E-409C-BE32-E72D297353CC}">
              <c16:uniqueId val="{00000007-0ABF-4987-BADE-88EDEABCAEDB}"/>
            </c:ext>
          </c:extLst>
        </c:ser>
        <c:ser>
          <c:idx val="8"/>
          <c:order val="8"/>
          <c:tx>
            <c:strRef>
              <c:f>INTERPRETATION!$W$27</c:f>
              <c:strCache>
                <c:ptCount val="1"/>
              </c:strCache>
            </c:strRef>
          </c:tx>
          <c:spPr>
            <a:solidFill>
              <a:srgbClr val="000080"/>
            </a:solidFill>
            <a:ln w="12700">
              <a:solidFill>
                <a:srgbClr val="000000"/>
              </a:solidFill>
              <a:prstDash val="solid"/>
            </a:ln>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INTERPRETATION!$AE$27</c:f>
              <c:numCache>
                <c:formatCode>0%</c:formatCode>
                <c:ptCount val="1"/>
                <c:pt idx="0">
                  <c:v>6</c:v>
                </c:pt>
              </c:numCache>
            </c:numRef>
          </c:xVal>
          <c:yVal>
            <c:numRef>
              <c:f>INTERPRETATION!$AB$27</c:f>
              <c:numCache>
                <c:formatCode>0</c:formatCode>
                <c:ptCount val="1"/>
                <c:pt idx="0">
                  <c:v>-2</c:v>
                </c:pt>
              </c:numCache>
            </c:numRef>
          </c:yVal>
          <c:bubbleSize>
            <c:numRef>
              <c:f>INTERPRETATION!$Z$27</c:f>
              <c:numCache>
                <c:formatCode>0</c:formatCode>
                <c:ptCount val="1"/>
                <c:pt idx="0">
                  <c:v>2</c:v>
                </c:pt>
              </c:numCache>
            </c:numRef>
          </c:bubbleSize>
          <c:bubble3D val="1"/>
          <c:extLst>
            <c:ext xmlns:c16="http://schemas.microsoft.com/office/drawing/2014/chart" uri="{C3380CC4-5D6E-409C-BE32-E72D297353CC}">
              <c16:uniqueId val="{00000008-0ABF-4987-BADE-88EDEABCAEDB}"/>
            </c:ext>
          </c:extLst>
        </c:ser>
        <c:ser>
          <c:idx val="9"/>
          <c:order val="9"/>
          <c:tx>
            <c:strRef>
              <c:f>INTERPRETATION!$W$30</c:f>
              <c:strCache>
                <c:ptCount val="1"/>
              </c:strCache>
            </c:strRef>
          </c:tx>
          <c:spPr>
            <a:solidFill>
              <a:srgbClr val="FF00FF"/>
            </a:solidFill>
            <a:ln w="12700">
              <a:solidFill>
                <a:srgbClr val="000000"/>
              </a:solidFill>
              <a:prstDash val="solid"/>
            </a:ln>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INTERPRETATION!$AE$30</c:f>
              <c:numCache>
                <c:formatCode>0%</c:formatCode>
                <c:ptCount val="1"/>
                <c:pt idx="0">
                  <c:v>1.3333333333333333</c:v>
                </c:pt>
              </c:numCache>
            </c:numRef>
          </c:xVal>
          <c:yVal>
            <c:numRef>
              <c:f>INTERPRETATION!$AB$30</c:f>
              <c:numCache>
                <c:formatCode>0</c:formatCode>
                <c:ptCount val="1"/>
                <c:pt idx="0">
                  <c:v>-1</c:v>
                </c:pt>
              </c:numCache>
            </c:numRef>
          </c:yVal>
          <c:bubbleSize>
            <c:numRef>
              <c:f>INTERPRETATION!$Z$30</c:f>
              <c:numCache>
                <c:formatCode>0</c:formatCode>
                <c:ptCount val="1"/>
                <c:pt idx="0">
                  <c:v>3</c:v>
                </c:pt>
              </c:numCache>
            </c:numRef>
          </c:bubbleSize>
          <c:bubble3D val="1"/>
          <c:extLst>
            <c:ext xmlns:c16="http://schemas.microsoft.com/office/drawing/2014/chart" uri="{C3380CC4-5D6E-409C-BE32-E72D297353CC}">
              <c16:uniqueId val="{00000009-0ABF-4987-BADE-88EDEABCAEDB}"/>
            </c:ext>
          </c:extLst>
        </c:ser>
        <c:ser>
          <c:idx val="10"/>
          <c:order val="10"/>
          <c:tx>
            <c:strRef>
              <c:f>INTERPRETATION!$W$33</c:f>
              <c:strCache>
                <c:ptCount val="1"/>
              </c:strCache>
            </c:strRef>
          </c:tx>
          <c:spPr>
            <a:solidFill>
              <a:srgbClr val="FFFF00"/>
            </a:solidFill>
            <a:ln w="12700">
              <a:solidFill>
                <a:srgbClr val="000000"/>
              </a:solidFill>
              <a:prstDash val="solid"/>
            </a:ln>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INTERPRETATION!$AE$33</c:f>
              <c:numCache>
                <c:formatCode>0%</c:formatCode>
                <c:ptCount val="1"/>
                <c:pt idx="0">
                  <c:v>1</c:v>
                </c:pt>
              </c:numCache>
            </c:numRef>
          </c:xVal>
          <c:yVal>
            <c:numRef>
              <c:f>INTERPRETATION!$AB$33</c:f>
              <c:numCache>
                <c:formatCode>0</c:formatCode>
                <c:ptCount val="1"/>
                <c:pt idx="0">
                  <c:v>-2</c:v>
                </c:pt>
              </c:numCache>
            </c:numRef>
          </c:yVal>
          <c:bubbleSize>
            <c:numRef>
              <c:f>INTERPRETATION!$Z$33</c:f>
              <c:numCache>
                <c:formatCode>0</c:formatCode>
                <c:ptCount val="1"/>
                <c:pt idx="0">
                  <c:v>3</c:v>
                </c:pt>
              </c:numCache>
            </c:numRef>
          </c:bubbleSize>
          <c:bubble3D val="1"/>
          <c:extLst>
            <c:ext xmlns:c16="http://schemas.microsoft.com/office/drawing/2014/chart" uri="{C3380CC4-5D6E-409C-BE32-E72D297353CC}">
              <c16:uniqueId val="{0000000A-0ABF-4987-BADE-88EDEABCAEDB}"/>
            </c:ext>
          </c:extLst>
        </c:ser>
        <c:dLbls>
          <c:showLegendKey val="0"/>
          <c:showVal val="0"/>
          <c:showCatName val="1"/>
          <c:showSerName val="0"/>
          <c:showPercent val="0"/>
          <c:showBubbleSize val="0"/>
        </c:dLbls>
        <c:bubbleScale val="100"/>
        <c:showNegBubbles val="0"/>
        <c:axId val="314462144"/>
        <c:axId val="314462720"/>
      </c:bubbleChart>
      <c:valAx>
        <c:axId val="314462144"/>
        <c:scaling>
          <c:orientation val="minMax"/>
          <c:max val="2"/>
          <c:min val="0"/>
        </c:scaling>
        <c:delete val="0"/>
        <c:axPos val="b"/>
        <c:title>
          <c:tx>
            <c:rich>
              <a:bodyPr/>
              <a:lstStyle/>
              <a:p>
                <a:pPr>
                  <a:defRPr sz="1000" b="1" i="0" u="none" strike="noStrike" baseline="0">
                    <a:solidFill>
                      <a:srgbClr val="000000"/>
                    </a:solidFill>
                    <a:latin typeface="Arial"/>
                    <a:ea typeface="Arial"/>
                    <a:cs typeface="Arial"/>
                  </a:defRPr>
                </a:pPr>
                <a:r>
                  <a:rPr lang="en-CA" sz="1000"/>
                  <a:t>revenue / cost coverage</a:t>
                </a:r>
              </a:p>
            </c:rich>
          </c:tx>
          <c:layout>
            <c:manualLayout>
              <c:xMode val="edge"/>
              <c:yMode val="edge"/>
              <c:x val="0.41169361997301601"/>
              <c:y val="0.7831655866404794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30000">
                <a:solidFill>
                  <a:srgbClr val="000000"/>
                </a:solidFill>
                <a:latin typeface="Arial"/>
                <a:ea typeface="Arial"/>
                <a:cs typeface="Arial"/>
              </a:defRPr>
            </a:pPr>
            <a:endParaRPr lang="en-US"/>
          </a:p>
        </c:txPr>
        <c:crossAx val="314462720"/>
        <c:crosses val="autoZero"/>
        <c:crossBetween val="midCat"/>
        <c:majorUnit val="0.25"/>
        <c:minorUnit val="0.1"/>
      </c:valAx>
      <c:valAx>
        <c:axId val="314462720"/>
        <c:scaling>
          <c:orientation val="minMax"/>
          <c:max val="6"/>
          <c:min val="-6"/>
        </c:scaling>
        <c:delete val="0"/>
        <c:axPos val="l"/>
        <c:title>
          <c:tx>
            <c:rich>
              <a:bodyPr/>
              <a:lstStyle/>
              <a:p>
                <a:pPr>
                  <a:defRPr sz="1000" b="1" i="0" u="none" strike="noStrike" baseline="0">
                    <a:solidFill>
                      <a:srgbClr val="000000"/>
                    </a:solidFill>
                    <a:latin typeface="Arial"/>
                    <a:ea typeface="Arial"/>
                    <a:cs typeface="Arial"/>
                  </a:defRPr>
                </a:pPr>
                <a:r>
                  <a:rPr lang="en-CA" sz="1000" baseline="0"/>
                  <a:t>advancement of mission </a:t>
                </a:r>
              </a:p>
            </c:rich>
          </c:tx>
          <c:layout>
            <c:manualLayout>
              <c:xMode val="edge"/>
              <c:yMode val="edge"/>
              <c:x val="4.8193943938710543E-2"/>
              <c:y val="0.32664268993403051"/>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14462144"/>
        <c:crosses val="autoZero"/>
        <c:crossBetween val="midCat"/>
        <c:majorUnit val="1"/>
        <c:minorUnit val="0.5"/>
      </c:valAx>
      <c:spPr>
        <a:solidFill>
          <a:srgbClr val="FFFFFF"/>
        </a:solidFill>
        <a:ln w="3175">
          <a:solidFill>
            <a:srgbClr val="000000"/>
          </a:solidFill>
          <a:prstDash val="solid"/>
        </a:ln>
      </c:spPr>
    </c:plotArea>
    <c:legend>
      <c:legendPos val="b"/>
      <c:layout>
        <c:manualLayout>
          <c:xMode val="edge"/>
          <c:yMode val="edge"/>
          <c:x val="0.107048804205266"/>
          <c:y val="0.81890274132400098"/>
          <c:w val="0.81074300670760902"/>
          <c:h val="0.12258877775413206"/>
        </c:manualLayout>
      </c:layout>
      <c:overlay val="0"/>
      <c:spPr>
        <a:ln>
          <a:solidFill>
            <a:schemeClr val="tx1"/>
          </a:solidFill>
        </a:ln>
      </c:spPr>
      <c:txPr>
        <a:bodyPr/>
        <a:lstStyle/>
        <a:p>
          <a:pPr>
            <a:defRPr sz="1000" baseline="0"/>
          </a:pPr>
          <a:endParaRPr lang="en-US"/>
        </a:p>
      </c:txPr>
    </c:legend>
    <c:plotVisOnly val="1"/>
    <c:dispBlanksAs val="gap"/>
    <c:showDLblsOverMax val="0"/>
  </c:chart>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44" r="0.75000000000000244" t="1" header="0.5" footer="0.5"/>
    <c:pageSetup/>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CA" sz="1200" baseline="0"/>
              <a:t>Mission &amp; Merit</a:t>
            </a:r>
          </a:p>
        </c:rich>
      </c:tx>
      <c:layout>
        <c:manualLayout>
          <c:xMode val="edge"/>
          <c:yMode val="edge"/>
          <c:x val="0.44103305494616268"/>
          <c:y val="4.3433721922893562E-2"/>
        </c:manualLayout>
      </c:layout>
      <c:overlay val="0"/>
      <c:spPr>
        <a:noFill/>
        <a:ln w="25400">
          <a:noFill/>
        </a:ln>
      </c:spPr>
    </c:title>
    <c:autoTitleDeleted val="0"/>
    <c:plotArea>
      <c:layout>
        <c:manualLayout>
          <c:layoutTarget val="inner"/>
          <c:xMode val="edge"/>
          <c:yMode val="edge"/>
          <c:x val="0.12814425469543611"/>
          <c:y val="9.0742996748048046E-2"/>
          <c:w val="0.81040733544670496"/>
          <c:h val="0.74211236967255256"/>
        </c:manualLayout>
      </c:layout>
      <c:bubbleChart>
        <c:varyColors val="0"/>
        <c:ser>
          <c:idx val="0"/>
          <c:order val="0"/>
          <c:tx>
            <c:strRef>
              <c:f>INTERPRETATION!$W$6</c:f>
              <c:strCache>
                <c:ptCount val="1"/>
              </c:strCache>
            </c:strRef>
          </c:tx>
          <c:spPr>
            <a:solidFill>
              <a:srgbClr val="9999FF"/>
            </a:solidFill>
            <a:ln w="12700">
              <a:solidFill>
                <a:srgbClr val="000000"/>
              </a:solidFill>
              <a:prstDash val="solid"/>
            </a:ln>
          </c:spPr>
          <c:invertIfNegative val="0"/>
          <c:dLbls>
            <c:spPr>
              <a:noFill/>
              <a:ln w="25400">
                <a:noFill/>
              </a:ln>
            </c:spPr>
            <c:txPr>
              <a:bodyPr/>
              <a:lstStyle/>
              <a:p>
                <a:pPr algn="ctr" rtl="0">
                  <a:defRPr sz="1000" b="0" i="0" u="none" strike="noStrike" baseline="0">
                    <a:solidFill>
                      <a:srgbClr val="000000"/>
                    </a:solidFill>
                    <a:latin typeface="Arial"/>
                    <a:ea typeface="Arial"/>
                    <a:cs typeface="Arial"/>
                  </a:defRPr>
                </a:pPr>
                <a:endParaRPr lang="en-US"/>
              </a:p>
            </c:tx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INTERPRETATION!$AC$6</c:f>
              <c:numCache>
                <c:formatCode>0</c:formatCode>
                <c:ptCount val="1"/>
                <c:pt idx="0">
                  <c:v>4</c:v>
                </c:pt>
              </c:numCache>
            </c:numRef>
          </c:xVal>
          <c:yVal>
            <c:numRef>
              <c:f>INTERPRETATION!$AB$6</c:f>
              <c:numCache>
                <c:formatCode>0</c:formatCode>
                <c:ptCount val="1"/>
                <c:pt idx="0">
                  <c:v>1</c:v>
                </c:pt>
              </c:numCache>
            </c:numRef>
          </c:yVal>
          <c:bubbleSize>
            <c:numRef>
              <c:f>INTERPRETATION!$Z$6</c:f>
              <c:numCache>
                <c:formatCode>0</c:formatCode>
                <c:ptCount val="1"/>
                <c:pt idx="0">
                  <c:v>8</c:v>
                </c:pt>
              </c:numCache>
            </c:numRef>
          </c:bubbleSize>
          <c:bubble3D val="1"/>
          <c:extLst>
            <c:ext xmlns:c16="http://schemas.microsoft.com/office/drawing/2014/chart" uri="{C3380CC4-5D6E-409C-BE32-E72D297353CC}">
              <c16:uniqueId val="{00000000-4911-402A-803B-9A3119BDAB68}"/>
            </c:ext>
          </c:extLst>
        </c:ser>
        <c:ser>
          <c:idx val="1"/>
          <c:order val="1"/>
          <c:tx>
            <c:strRef>
              <c:f>INTERPRETATION!$W$9</c:f>
              <c:strCache>
                <c:ptCount val="1"/>
              </c:strCache>
            </c:strRef>
          </c:tx>
          <c:spPr>
            <a:solidFill>
              <a:srgbClr val="993366"/>
            </a:solidFill>
            <a:ln w="12700">
              <a:solidFill>
                <a:srgbClr val="000000"/>
              </a:solidFill>
              <a:prstDash val="solid"/>
            </a:ln>
          </c:spPr>
          <c:invertIfNegative val="0"/>
          <c:dLbls>
            <c:spPr>
              <a:noFill/>
              <a:ln w="25400">
                <a:noFill/>
              </a:ln>
            </c:spPr>
            <c:txPr>
              <a:bodyPr/>
              <a:lstStyle/>
              <a:p>
                <a:pPr algn="ctr" rtl="0">
                  <a:defRPr sz="1000" b="0" i="0" u="none" strike="noStrike" baseline="0">
                    <a:solidFill>
                      <a:srgbClr val="000000"/>
                    </a:solidFill>
                    <a:latin typeface="Arial"/>
                    <a:ea typeface="Arial"/>
                    <a:cs typeface="Arial"/>
                  </a:defRPr>
                </a:pPr>
                <a:endParaRPr lang="en-US"/>
              </a:p>
            </c:tx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INTERPRETATION!$AC$9</c:f>
              <c:numCache>
                <c:formatCode>0</c:formatCode>
                <c:ptCount val="1"/>
                <c:pt idx="0">
                  <c:v>5</c:v>
                </c:pt>
              </c:numCache>
            </c:numRef>
          </c:xVal>
          <c:yVal>
            <c:numRef>
              <c:f>INTERPRETATION!$AB$9</c:f>
              <c:numCache>
                <c:formatCode>0</c:formatCode>
                <c:ptCount val="1"/>
                <c:pt idx="0">
                  <c:v>-2</c:v>
                </c:pt>
              </c:numCache>
            </c:numRef>
          </c:yVal>
          <c:bubbleSize>
            <c:numRef>
              <c:f>INTERPRETATION!$Z$9</c:f>
              <c:numCache>
                <c:formatCode>0</c:formatCode>
                <c:ptCount val="1"/>
                <c:pt idx="0">
                  <c:v>7</c:v>
                </c:pt>
              </c:numCache>
            </c:numRef>
          </c:bubbleSize>
          <c:bubble3D val="1"/>
          <c:extLst>
            <c:ext xmlns:c16="http://schemas.microsoft.com/office/drawing/2014/chart" uri="{C3380CC4-5D6E-409C-BE32-E72D297353CC}">
              <c16:uniqueId val="{00000001-4911-402A-803B-9A3119BDAB68}"/>
            </c:ext>
          </c:extLst>
        </c:ser>
        <c:ser>
          <c:idx val="2"/>
          <c:order val="2"/>
          <c:tx>
            <c:strRef>
              <c:f>INTERPRETATION!$W$12</c:f>
              <c:strCache>
                <c:ptCount val="1"/>
              </c:strCache>
            </c:strRef>
          </c:tx>
          <c:spPr>
            <a:solidFill>
              <a:srgbClr val="FFFFCC"/>
            </a:solidFill>
            <a:ln w="12700">
              <a:solidFill>
                <a:srgbClr val="000000"/>
              </a:solidFill>
              <a:prstDash val="solid"/>
            </a:ln>
          </c:spPr>
          <c:invertIfNegative val="0"/>
          <c:dLbls>
            <c:spPr>
              <a:noFill/>
              <a:ln w="25400">
                <a:noFill/>
              </a:ln>
            </c:spPr>
            <c:txPr>
              <a:bodyPr/>
              <a:lstStyle/>
              <a:p>
                <a:pPr algn="ctr" rtl="0">
                  <a:defRPr sz="1000" b="0" i="0" u="none" strike="noStrike" baseline="0">
                    <a:solidFill>
                      <a:srgbClr val="000000"/>
                    </a:solidFill>
                    <a:latin typeface="Arial"/>
                    <a:ea typeface="Arial"/>
                    <a:cs typeface="Arial"/>
                  </a:defRPr>
                </a:pPr>
                <a:endParaRPr lang="en-US"/>
              </a:p>
            </c:tx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INTERPRETATION!$AC$12</c:f>
              <c:numCache>
                <c:formatCode>0</c:formatCode>
                <c:ptCount val="1"/>
                <c:pt idx="0">
                  <c:v>2</c:v>
                </c:pt>
              </c:numCache>
            </c:numRef>
          </c:xVal>
          <c:yVal>
            <c:numRef>
              <c:f>INTERPRETATION!$AB$12</c:f>
              <c:numCache>
                <c:formatCode>0</c:formatCode>
                <c:ptCount val="1"/>
                <c:pt idx="0">
                  <c:v>1</c:v>
                </c:pt>
              </c:numCache>
            </c:numRef>
          </c:yVal>
          <c:bubbleSize>
            <c:numRef>
              <c:f>INTERPRETATION!$Z$12</c:f>
              <c:numCache>
                <c:formatCode>0</c:formatCode>
                <c:ptCount val="1"/>
                <c:pt idx="0">
                  <c:v>9</c:v>
                </c:pt>
              </c:numCache>
            </c:numRef>
          </c:bubbleSize>
          <c:bubble3D val="1"/>
          <c:extLst>
            <c:ext xmlns:c16="http://schemas.microsoft.com/office/drawing/2014/chart" uri="{C3380CC4-5D6E-409C-BE32-E72D297353CC}">
              <c16:uniqueId val="{00000002-4911-402A-803B-9A3119BDAB68}"/>
            </c:ext>
          </c:extLst>
        </c:ser>
        <c:ser>
          <c:idx val="3"/>
          <c:order val="3"/>
          <c:tx>
            <c:strRef>
              <c:f>INTERPRETATION!$W$15</c:f>
              <c:strCache>
                <c:ptCount val="1"/>
              </c:strCache>
            </c:strRef>
          </c:tx>
          <c:spPr>
            <a:solidFill>
              <a:srgbClr val="CCFFFF"/>
            </a:solidFill>
            <a:ln w="12700">
              <a:solidFill>
                <a:srgbClr val="000000"/>
              </a:solidFill>
              <a:prstDash val="solid"/>
            </a:ln>
          </c:spPr>
          <c:invertIfNegative val="0"/>
          <c:dLbls>
            <c:spPr>
              <a:noFill/>
              <a:ln w="25400">
                <a:noFill/>
              </a:ln>
            </c:spPr>
            <c:txPr>
              <a:bodyPr/>
              <a:lstStyle/>
              <a:p>
                <a:pPr algn="ctr" rtl="0">
                  <a:defRPr sz="1000" b="0" i="0" u="none" strike="noStrike" baseline="0">
                    <a:solidFill>
                      <a:srgbClr val="000000"/>
                    </a:solidFill>
                    <a:latin typeface="Arial"/>
                    <a:ea typeface="Arial"/>
                    <a:cs typeface="Arial"/>
                  </a:defRPr>
                </a:pPr>
                <a:endParaRPr lang="en-US"/>
              </a:p>
            </c:tx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INTERPRETATION!$AC$15</c:f>
              <c:numCache>
                <c:formatCode>0</c:formatCode>
                <c:ptCount val="1"/>
                <c:pt idx="0">
                  <c:v>3</c:v>
                </c:pt>
              </c:numCache>
            </c:numRef>
          </c:xVal>
          <c:yVal>
            <c:numRef>
              <c:f>INTERPRETATION!$AB$15</c:f>
              <c:numCache>
                <c:formatCode>0</c:formatCode>
                <c:ptCount val="1"/>
                <c:pt idx="0">
                  <c:v>4</c:v>
                </c:pt>
              </c:numCache>
            </c:numRef>
          </c:yVal>
          <c:bubbleSize>
            <c:numRef>
              <c:f>INTERPRETATION!$Z$15</c:f>
              <c:numCache>
                <c:formatCode>0</c:formatCode>
                <c:ptCount val="1"/>
                <c:pt idx="0">
                  <c:v>4</c:v>
                </c:pt>
              </c:numCache>
            </c:numRef>
          </c:bubbleSize>
          <c:bubble3D val="1"/>
          <c:extLst>
            <c:ext xmlns:c16="http://schemas.microsoft.com/office/drawing/2014/chart" uri="{C3380CC4-5D6E-409C-BE32-E72D297353CC}">
              <c16:uniqueId val="{00000003-4911-402A-803B-9A3119BDAB68}"/>
            </c:ext>
          </c:extLst>
        </c:ser>
        <c:ser>
          <c:idx val="4"/>
          <c:order val="4"/>
          <c:tx>
            <c:strRef>
              <c:f>INTERPRETATION!$W$35:$W$37</c:f>
              <c:strCache>
                <c:ptCount val="3"/>
                <c:pt idx="0">
                  <c:v>CENTER</c:v>
                </c:pt>
                <c:pt idx="1">
                  <c:v>OF</c:v>
                </c:pt>
                <c:pt idx="2">
                  <c:v>GRAVITY</c:v>
                </c:pt>
              </c:strCache>
            </c:strRef>
          </c:tx>
          <c:spPr>
            <a:solidFill>
              <a:srgbClr val="000000"/>
            </a:solidFill>
            <a:ln w="12700">
              <a:solidFill>
                <a:srgbClr val="000000"/>
              </a:solidFill>
              <a:prstDash val="solid"/>
            </a:ln>
          </c:spPr>
          <c:invertIfNegative val="1"/>
          <c:dLbls>
            <c:spPr>
              <a:noFill/>
              <a:ln>
                <a:noFill/>
              </a:ln>
              <a:effectLst/>
            </c:spPr>
            <c:txPr>
              <a:bodyPr/>
              <a:lstStyle/>
              <a:p>
                <a:pPr>
                  <a:defRPr sz="1000" baseline="0"/>
                </a:pPr>
                <a:endParaRPr lang="en-US"/>
              </a:p>
            </c:tx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INTERPRETATION!$AC$36</c:f>
              <c:numCache>
                <c:formatCode>0.0</c:formatCode>
                <c:ptCount val="1"/>
                <c:pt idx="0">
                  <c:v>3.2037037037037037</c:v>
                </c:pt>
              </c:numCache>
            </c:numRef>
          </c:xVal>
          <c:yVal>
            <c:numRef>
              <c:f>INTERPRETATION!$AB$36</c:f>
              <c:numCache>
                <c:formatCode>0.0</c:formatCode>
                <c:ptCount val="1"/>
                <c:pt idx="0">
                  <c:v>-1.8518518518518517E-2</c:v>
                </c:pt>
              </c:numCache>
            </c:numRef>
          </c:yVal>
          <c:bubbleSize>
            <c:numRef>
              <c:f>INTERPRETATION!$Z$37</c:f>
              <c:numCache>
                <c:formatCode>General</c:formatCode>
                <c:ptCount val="1"/>
                <c:pt idx="0">
                  <c:v>25</c:v>
                </c:pt>
              </c:numCache>
            </c:numRef>
          </c:bubbleSize>
          <c:bubble3D val="1"/>
          <c:extLst>
            <c:ext xmlns:c14="http://schemas.microsoft.com/office/drawing/2007/8/2/chart" uri="{6F2FDCE9-48DA-4B69-8628-5D25D57E5C99}">
              <c14:invertSolidFillFmt>
                <c14:spPr xmlns:c14="http://schemas.microsoft.com/office/drawing/2007/8/2/chart">
                  <a:solidFill>
                    <a:srgbClr val="FFFFFF"/>
                  </a:solidFill>
                  <a:ln w="12700">
                    <a:solidFill>
                      <a:srgbClr val="000000"/>
                    </a:solidFill>
                    <a:prstDash val="solid"/>
                  </a:ln>
                </c14:spPr>
              </c14:invertSolidFillFmt>
            </c:ext>
            <c:ext xmlns:c16="http://schemas.microsoft.com/office/drawing/2014/chart" uri="{C3380CC4-5D6E-409C-BE32-E72D297353CC}">
              <c16:uniqueId val="{00000004-4911-402A-803B-9A3119BDAB68}"/>
            </c:ext>
          </c:extLst>
        </c:ser>
        <c:ser>
          <c:idx val="5"/>
          <c:order val="5"/>
          <c:tx>
            <c:strRef>
              <c:f>INTERPRETATION!$W$18</c:f>
              <c:strCache>
                <c:ptCount val="1"/>
              </c:strCache>
            </c:strRef>
          </c:tx>
          <c:spPr>
            <a:solidFill>
              <a:srgbClr val="FF8080"/>
            </a:solidFill>
            <a:ln w="12700">
              <a:solidFill>
                <a:srgbClr val="000000"/>
              </a:solidFill>
              <a:prstDash val="solid"/>
            </a:ln>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INTERPRETATION!$AC$18</c:f>
              <c:numCache>
                <c:formatCode>0</c:formatCode>
                <c:ptCount val="1"/>
                <c:pt idx="0">
                  <c:v>2</c:v>
                </c:pt>
              </c:numCache>
            </c:numRef>
          </c:xVal>
          <c:yVal>
            <c:numRef>
              <c:f>INTERPRETATION!$AB$18</c:f>
              <c:numCache>
                <c:formatCode>0</c:formatCode>
                <c:ptCount val="1"/>
                <c:pt idx="0">
                  <c:v>3</c:v>
                </c:pt>
              </c:numCache>
            </c:numRef>
          </c:yVal>
          <c:bubbleSize>
            <c:numRef>
              <c:f>INTERPRETATION!$Z$18</c:f>
              <c:numCache>
                <c:formatCode>0</c:formatCode>
                <c:ptCount val="1"/>
                <c:pt idx="0">
                  <c:v>5</c:v>
                </c:pt>
              </c:numCache>
            </c:numRef>
          </c:bubbleSize>
          <c:bubble3D val="1"/>
          <c:extLst>
            <c:ext xmlns:c16="http://schemas.microsoft.com/office/drawing/2014/chart" uri="{C3380CC4-5D6E-409C-BE32-E72D297353CC}">
              <c16:uniqueId val="{00000005-4911-402A-803B-9A3119BDAB68}"/>
            </c:ext>
          </c:extLst>
        </c:ser>
        <c:ser>
          <c:idx val="6"/>
          <c:order val="6"/>
          <c:tx>
            <c:strRef>
              <c:f>INTERPRETATION!$W$21</c:f>
              <c:strCache>
                <c:ptCount val="1"/>
              </c:strCache>
            </c:strRef>
          </c:tx>
          <c:spPr>
            <a:solidFill>
              <a:srgbClr val="0066CC"/>
            </a:solidFill>
            <a:ln w="12700">
              <a:solidFill>
                <a:srgbClr val="000000"/>
              </a:solidFill>
              <a:prstDash val="solid"/>
            </a:ln>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INTERPRETATION!$AC$21</c:f>
              <c:numCache>
                <c:formatCode>0</c:formatCode>
                <c:ptCount val="1"/>
                <c:pt idx="0">
                  <c:v>1</c:v>
                </c:pt>
              </c:numCache>
            </c:numRef>
          </c:xVal>
          <c:yVal>
            <c:numRef>
              <c:f>INTERPRETATION!$AB$21</c:f>
              <c:numCache>
                <c:formatCode>0</c:formatCode>
                <c:ptCount val="1"/>
                <c:pt idx="0">
                  <c:v>2</c:v>
                </c:pt>
              </c:numCache>
            </c:numRef>
          </c:yVal>
          <c:bubbleSize>
            <c:numRef>
              <c:f>INTERPRETATION!$Z$21</c:f>
              <c:numCache>
                <c:formatCode>0</c:formatCode>
                <c:ptCount val="1"/>
                <c:pt idx="0">
                  <c:v>5</c:v>
                </c:pt>
              </c:numCache>
            </c:numRef>
          </c:bubbleSize>
          <c:bubble3D val="1"/>
          <c:extLst>
            <c:ext xmlns:c16="http://schemas.microsoft.com/office/drawing/2014/chart" uri="{C3380CC4-5D6E-409C-BE32-E72D297353CC}">
              <c16:uniqueId val="{00000006-4911-402A-803B-9A3119BDAB68}"/>
            </c:ext>
          </c:extLst>
        </c:ser>
        <c:ser>
          <c:idx val="7"/>
          <c:order val="7"/>
          <c:tx>
            <c:strRef>
              <c:f>INTERPRETATION!$W$24</c:f>
              <c:strCache>
                <c:ptCount val="1"/>
              </c:strCache>
            </c:strRef>
          </c:tx>
          <c:spPr>
            <a:solidFill>
              <a:srgbClr val="CCCCFF"/>
            </a:solidFill>
            <a:ln w="12700">
              <a:solidFill>
                <a:srgbClr val="000000"/>
              </a:solidFill>
              <a:prstDash val="solid"/>
            </a:ln>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INTERPRETATION!$AC$24</c:f>
              <c:numCache>
                <c:formatCode>0</c:formatCode>
                <c:ptCount val="1"/>
                <c:pt idx="0">
                  <c:v>8</c:v>
                </c:pt>
              </c:numCache>
            </c:numRef>
          </c:xVal>
          <c:yVal>
            <c:numRef>
              <c:f>INTERPRETATION!$AB$24</c:f>
              <c:numCache>
                <c:formatCode>0</c:formatCode>
                <c:ptCount val="1"/>
                <c:pt idx="0">
                  <c:v>-4</c:v>
                </c:pt>
              </c:numCache>
            </c:numRef>
          </c:yVal>
          <c:bubbleSize>
            <c:numRef>
              <c:f>INTERPRETATION!$Z$24</c:f>
              <c:numCache>
                <c:formatCode>0</c:formatCode>
                <c:ptCount val="1"/>
                <c:pt idx="0">
                  <c:v>8</c:v>
                </c:pt>
              </c:numCache>
            </c:numRef>
          </c:bubbleSize>
          <c:bubble3D val="1"/>
          <c:extLst>
            <c:ext xmlns:c16="http://schemas.microsoft.com/office/drawing/2014/chart" uri="{C3380CC4-5D6E-409C-BE32-E72D297353CC}">
              <c16:uniqueId val="{00000007-4911-402A-803B-9A3119BDAB68}"/>
            </c:ext>
          </c:extLst>
        </c:ser>
        <c:ser>
          <c:idx val="8"/>
          <c:order val="8"/>
          <c:tx>
            <c:strRef>
              <c:f>INTERPRETATION!$W$27</c:f>
              <c:strCache>
                <c:ptCount val="1"/>
              </c:strCache>
            </c:strRef>
          </c:tx>
          <c:spPr>
            <a:solidFill>
              <a:srgbClr val="000080"/>
            </a:solidFill>
            <a:ln w="12700" cmpd="dbl">
              <a:solidFill>
                <a:srgbClr val="000000"/>
              </a:solidFill>
              <a:prstDash val="solid"/>
            </a:ln>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INTERPRETATION!$AC$27</c:f>
              <c:numCache>
                <c:formatCode>0</c:formatCode>
                <c:ptCount val="1"/>
                <c:pt idx="0">
                  <c:v>6</c:v>
                </c:pt>
              </c:numCache>
            </c:numRef>
          </c:xVal>
          <c:yVal>
            <c:numRef>
              <c:f>INTERPRETATION!$AB$27</c:f>
              <c:numCache>
                <c:formatCode>0</c:formatCode>
                <c:ptCount val="1"/>
                <c:pt idx="0">
                  <c:v>-2</c:v>
                </c:pt>
              </c:numCache>
            </c:numRef>
          </c:yVal>
          <c:bubbleSize>
            <c:numRef>
              <c:f>INTERPRETATION!$Z$27</c:f>
              <c:numCache>
                <c:formatCode>0</c:formatCode>
                <c:ptCount val="1"/>
                <c:pt idx="0">
                  <c:v>2</c:v>
                </c:pt>
              </c:numCache>
            </c:numRef>
          </c:bubbleSize>
          <c:bubble3D val="1"/>
          <c:extLst>
            <c:ext xmlns:c16="http://schemas.microsoft.com/office/drawing/2014/chart" uri="{C3380CC4-5D6E-409C-BE32-E72D297353CC}">
              <c16:uniqueId val="{00000008-4911-402A-803B-9A3119BDAB68}"/>
            </c:ext>
          </c:extLst>
        </c:ser>
        <c:ser>
          <c:idx val="9"/>
          <c:order val="9"/>
          <c:tx>
            <c:strRef>
              <c:f>INTERPRETATION!$W$30</c:f>
              <c:strCache>
                <c:ptCount val="1"/>
              </c:strCache>
            </c:strRef>
          </c:tx>
          <c:spPr>
            <a:solidFill>
              <a:srgbClr val="FF00FF"/>
            </a:solidFill>
            <a:ln w="12700">
              <a:solidFill>
                <a:srgbClr val="000000"/>
              </a:solidFill>
              <a:prstDash val="solid"/>
            </a:ln>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INTERPRETATION!$AC$30</c:f>
              <c:numCache>
                <c:formatCode>0</c:formatCode>
                <c:ptCount val="1"/>
                <c:pt idx="0">
                  <c:v>-2</c:v>
                </c:pt>
              </c:numCache>
            </c:numRef>
          </c:xVal>
          <c:yVal>
            <c:numRef>
              <c:f>INTERPRETATION!$AB$30</c:f>
              <c:numCache>
                <c:formatCode>0</c:formatCode>
                <c:ptCount val="1"/>
                <c:pt idx="0">
                  <c:v>-1</c:v>
                </c:pt>
              </c:numCache>
            </c:numRef>
          </c:yVal>
          <c:bubbleSize>
            <c:numRef>
              <c:f>INTERPRETATION!$Z$30</c:f>
              <c:numCache>
                <c:formatCode>0</c:formatCode>
                <c:ptCount val="1"/>
                <c:pt idx="0">
                  <c:v>3</c:v>
                </c:pt>
              </c:numCache>
            </c:numRef>
          </c:bubbleSize>
          <c:bubble3D val="1"/>
          <c:extLst>
            <c:ext xmlns:c16="http://schemas.microsoft.com/office/drawing/2014/chart" uri="{C3380CC4-5D6E-409C-BE32-E72D297353CC}">
              <c16:uniqueId val="{00000009-4911-402A-803B-9A3119BDAB68}"/>
            </c:ext>
          </c:extLst>
        </c:ser>
        <c:ser>
          <c:idx val="10"/>
          <c:order val="10"/>
          <c:tx>
            <c:strRef>
              <c:f>INTERPRETATION!$W$33</c:f>
              <c:strCache>
                <c:ptCount val="1"/>
              </c:strCache>
            </c:strRef>
          </c:tx>
          <c:spPr>
            <a:solidFill>
              <a:srgbClr val="FFFF00"/>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INTERPRETATION!$AA$33</c:f>
              <c:numCache>
                <c:formatCode>0</c:formatCode>
                <c:ptCount val="1"/>
                <c:pt idx="0">
                  <c:v>3</c:v>
                </c:pt>
              </c:numCache>
            </c:numRef>
          </c:xVal>
          <c:yVal>
            <c:numRef>
              <c:f>INTERPRETATION!$AC$33</c:f>
              <c:numCache>
                <c:formatCode>0</c:formatCode>
                <c:ptCount val="1"/>
                <c:pt idx="0">
                  <c:v>-3</c:v>
                </c:pt>
              </c:numCache>
            </c:numRef>
          </c:yVal>
          <c:bubbleSize>
            <c:numRef>
              <c:f>INTERPRETATION!$Z$33</c:f>
              <c:numCache>
                <c:formatCode>0</c:formatCode>
                <c:ptCount val="1"/>
                <c:pt idx="0">
                  <c:v>3</c:v>
                </c:pt>
              </c:numCache>
            </c:numRef>
          </c:bubbleSize>
          <c:bubble3D val="1"/>
          <c:extLst>
            <c:ext xmlns:c16="http://schemas.microsoft.com/office/drawing/2014/chart" uri="{C3380CC4-5D6E-409C-BE32-E72D297353CC}">
              <c16:uniqueId val="{0000000A-4911-402A-803B-9A3119BDAB68}"/>
            </c:ext>
          </c:extLst>
        </c:ser>
        <c:dLbls>
          <c:showLegendKey val="0"/>
          <c:showVal val="0"/>
          <c:showCatName val="1"/>
          <c:showSerName val="0"/>
          <c:showPercent val="0"/>
          <c:showBubbleSize val="0"/>
        </c:dLbls>
        <c:bubbleScale val="100"/>
        <c:showNegBubbles val="0"/>
        <c:axId val="314465024"/>
        <c:axId val="313598528"/>
      </c:bubbleChart>
      <c:valAx>
        <c:axId val="314465024"/>
        <c:scaling>
          <c:orientation val="minMax"/>
          <c:max val="10"/>
          <c:min val="0"/>
        </c:scaling>
        <c:delete val="0"/>
        <c:axPos val="b"/>
        <c:title>
          <c:tx>
            <c:rich>
              <a:bodyPr/>
              <a:lstStyle/>
              <a:p>
                <a:pPr>
                  <a:defRPr sz="1000" b="1" i="0" u="none" strike="noStrike" baseline="0">
                    <a:solidFill>
                      <a:srgbClr val="000000"/>
                    </a:solidFill>
                    <a:latin typeface="Arial"/>
                    <a:ea typeface="Arial"/>
                    <a:cs typeface="Arial"/>
                  </a:defRPr>
                </a:pPr>
                <a:r>
                  <a:rPr lang="en-US" sz="1000"/>
                  <a:t>merit (performance)</a:t>
                </a:r>
              </a:p>
            </c:rich>
          </c:tx>
          <c:layout>
            <c:manualLayout>
              <c:xMode val="edge"/>
              <c:yMode val="edge"/>
              <c:x val="0.45387128457542608"/>
              <c:y val="0.83745763552733199"/>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30000">
                <a:solidFill>
                  <a:srgbClr val="000000"/>
                </a:solidFill>
                <a:latin typeface="Arial"/>
                <a:ea typeface="Arial"/>
                <a:cs typeface="Arial"/>
              </a:defRPr>
            </a:pPr>
            <a:endParaRPr lang="en-US"/>
          </a:p>
        </c:txPr>
        <c:crossAx val="313598528"/>
        <c:crosses val="autoZero"/>
        <c:crossBetween val="midCat"/>
        <c:majorUnit val="1"/>
        <c:minorUnit val="0.5"/>
      </c:valAx>
      <c:valAx>
        <c:axId val="313598528"/>
        <c:scaling>
          <c:orientation val="minMax"/>
          <c:max val="6"/>
          <c:min val="-6"/>
        </c:scaling>
        <c:delete val="0"/>
        <c:axPos val="l"/>
        <c:title>
          <c:tx>
            <c:rich>
              <a:bodyPr/>
              <a:lstStyle/>
              <a:p>
                <a:pPr>
                  <a:defRPr sz="1000" b="1" i="0" u="none" strike="noStrike" baseline="0">
                    <a:solidFill>
                      <a:srgbClr val="000000"/>
                    </a:solidFill>
                    <a:latin typeface="Arial"/>
                    <a:ea typeface="Arial"/>
                    <a:cs typeface="Arial"/>
                  </a:defRPr>
                </a:pPr>
                <a:r>
                  <a:rPr lang="en-CA" sz="1000" baseline="0"/>
                  <a:t>advancement of mission </a:t>
                </a:r>
              </a:p>
            </c:rich>
          </c:tx>
          <c:layout>
            <c:manualLayout>
              <c:xMode val="edge"/>
              <c:yMode val="edge"/>
              <c:x val="5.6664076878842992E-2"/>
              <c:y val="0.3617166782742914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14465024"/>
        <c:crosses val="autoZero"/>
        <c:crossBetween val="midCat"/>
        <c:majorUnit val="1"/>
        <c:minorUnit val="0.5"/>
      </c:valAx>
      <c:spPr>
        <a:solidFill>
          <a:srgbClr val="FFFFFF"/>
        </a:solidFill>
        <a:ln w="3175">
          <a:solidFill>
            <a:srgbClr val="000000"/>
          </a:solidFill>
          <a:prstDash val="solid"/>
        </a:ln>
      </c:spPr>
    </c:plotArea>
    <c:legend>
      <c:legendPos val="b"/>
      <c:layout>
        <c:manualLayout>
          <c:xMode val="edge"/>
          <c:yMode val="edge"/>
          <c:x val="0.12780228658448012"/>
          <c:y val="0.86490629122159945"/>
          <c:w val="0.80685584872231497"/>
          <c:h val="0.11797801854214694"/>
        </c:manualLayout>
      </c:layout>
      <c:overlay val="0"/>
      <c:spPr>
        <a:ln>
          <a:solidFill>
            <a:schemeClr val="tx1"/>
          </a:solidFill>
        </a:ln>
      </c:spPr>
      <c:txPr>
        <a:bodyPr/>
        <a:lstStyle/>
        <a:p>
          <a:pPr>
            <a:defRPr sz="1000" baseline="0"/>
          </a:pPr>
          <a:endParaRPr lang="en-US"/>
        </a:p>
      </c:txPr>
    </c:legend>
    <c:plotVisOnly val="1"/>
    <c:dispBlanksAs val="gap"/>
    <c:showDLblsOverMax val="0"/>
  </c:chart>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44" r="0.75000000000000244" t="1" header="0.5" footer="0.5"/>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a:t>Merit</a:t>
            </a:r>
          </a:p>
        </c:rich>
      </c:tx>
      <c:overlay val="0"/>
    </c:title>
    <c:autoTitleDeleted val="0"/>
    <c:plotArea>
      <c:layout>
        <c:manualLayout>
          <c:layoutTarget val="inner"/>
          <c:xMode val="edge"/>
          <c:yMode val="edge"/>
          <c:x val="5.1734828600970305E-2"/>
          <c:y val="0.24487238552753518"/>
          <c:w val="0.53164145390917605"/>
          <c:h val="0.56666664494523755"/>
        </c:manualLayout>
      </c:layout>
      <c:bubbleChart>
        <c:varyColors val="0"/>
        <c:ser>
          <c:idx val="0"/>
          <c:order val="0"/>
          <c:tx>
            <c:strRef>
              <c:f>user1!$C$11</c:f>
              <c:strCache>
                <c:ptCount val="1"/>
              </c:strCache>
            </c:strRef>
          </c:tx>
          <c:invertIfNegative val="0"/>
          <c:xVal>
            <c:numRef>
              <c:f>user1!$I$11</c:f>
              <c:numCache>
                <c:formatCode>General</c:formatCode>
                <c:ptCount val="1"/>
                <c:pt idx="0">
                  <c:v>4</c:v>
                </c:pt>
              </c:numCache>
            </c:numRef>
          </c:xVal>
          <c:yVal>
            <c:numLit>
              <c:formatCode>General</c:formatCode>
              <c:ptCount val="1"/>
              <c:pt idx="0">
                <c:v>0</c:v>
              </c:pt>
            </c:numLit>
          </c:yVal>
          <c:bubbleSize>
            <c:numRef>
              <c:f>user1!$F$11</c:f>
              <c:numCache>
                <c:formatCode>General</c:formatCode>
                <c:ptCount val="1"/>
                <c:pt idx="0">
                  <c:v>8</c:v>
                </c:pt>
              </c:numCache>
            </c:numRef>
          </c:bubbleSize>
          <c:bubble3D val="0"/>
          <c:extLst>
            <c:ext xmlns:c16="http://schemas.microsoft.com/office/drawing/2014/chart" uri="{C3380CC4-5D6E-409C-BE32-E72D297353CC}">
              <c16:uniqueId val="{00000000-1389-40D1-8F75-5F24BB3E326D}"/>
            </c:ext>
          </c:extLst>
        </c:ser>
        <c:ser>
          <c:idx val="1"/>
          <c:order val="1"/>
          <c:tx>
            <c:strRef>
              <c:f>user1!$C$14</c:f>
              <c:strCache>
                <c:ptCount val="1"/>
              </c:strCache>
            </c:strRef>
          </c:tx>
          <c:spPr>
            <a:ln w="25400">
              <a:noFill/>
            </a:ln>
          </c:spPr>
          <c:invertIfNegative val="0"/>
          <c:xVal>
            <c:numRef>
              <c:f>user1!$I$14</c:f>
              <c:numCache>
                <c:formatCode>General</c:formatCode>
                <c:ptCount val="1"/>
                <c:pt idx="0">
                  <c:v>9</c:v>
                </c:pt>
              </c:numCache>
            </c:numRef>
          </c:xVal>
          <c:yVal>
            <c:numLit>
              <c:formatCode>General</c:formatCode>
              <c:ptCount val="1"/>
              <c:pt idx="0">
                <c:v>0</c:v>
              </c:pt>
            </c:numLit>
          </c:yVal>
          <c:bubbleSize>
            <c:numRef>
              <c:f>user1!$F$14</c:f>
              <c:numCache>
                <c:formatCode>General</c:formatCode>
                <c:ptCount val="1"/>
                <c:pt idx="0">
                  <c:v>7</c:v>
                </c:pt>
              </c:numCache>
            </c:numRef>
          </c:bubbleSize>
          <c:bubble3D val="0"/>
          <c:extLst>
            <c:ext xmlns:c16="http://schemas.microsoft.com/office/drawing/2014/chart" uri="{C3380CC4-5D6E-409C-BE32-E72D297353CC}">
              <c16:uniqueId val="{00000001-1389-40D1-8F75-5F24BB3E326D}"/>
            </c:ext>
          </c:extLst>
        </c:ser>
        <c:ser>
          <c:idx val="2"/>
          <c:order val="2"/>
          <c:tx>
            <c:strRef>
              <c:f>user1!$C$17</c:f>
              <c:strCache>
                <c:ptCount val="1"/>
              </c:strCache>
            </c:strRef>
          </c:tx>
          <c:spPr>
            <a:ln w="25400">
              <a:noFill/>
            </a:ln>
          </c:spPr>
          <c:invertIfNegative val="0"/>
          <c:xVal>
            <c:numRef>
              <c:f>user1!$I$17</c:f>
              <c:numCache>
                <c:formatCode>General</c:formatCode>
                <c:ptCount val="1"/>
                <c:pt idx="0">
                  <c:v>2</c:v>
                </c:pt>
              </c:numCache>
            </c:numRef>
          </c:xVal>
          <c:yVal>
            <c:numLit>
              <c:formatCode>General</c:formatCode>
              <c:ptCount val="1"/>
              <c:pt idx="0">
                <c:v>0</c:v>
              </c:pt>
            </c:numLit>
          </c:yVal>
          <c:bubbleSize>
            <c:numRef>
              <c:f>user1!$F$17</c:f>
              <c:numCache>
                <c:formatCode>General</c:formatCode>
                <c:ptCount val="1"/>
                <c:pt idx="0">
                  <c:v>9</c:v>
                </c:pt>
              </c:numCache>
            </c:numRef>
          </c:bubbleSize>
          <c:bubble3D val="0"/>
          <c:extLst>
            <c:ext xmlns:c16="http://schemas.microsoft.com/office/drawing/2014/chart" uri="{C3380CC4-5D6E-409C-BE32-E72D297353CC}">
              <c16:uniqueId val="{00000002-1389-40D1-8F75-5F24BB3E326D}"/>
            </c:ext>
          </c:extLst>
        </c:ser>
        <c:ser>
          <c:idx val="3"/>
          <c:order val="3"/>
          <c:tx>
            <c:strRef>
              <c:f>user1!$C$20</c:f>
              <c:strCache>
                <c:ptCount val="1"/>
              </c:strCache>
            </c:strRef>
          </c:tx>
          <c:spPr>
            <a:ln w="25400">
              <a:noFill/>
            </a:ln>
          </c:spPr>
          <c:invertIfNegative val="0"/>
          <c:xVal>
            <c:numRef>
              <c:f>user1!$I$20</c:f>
              <c:numCache>
                <c:formatCode>General</c:formatCode>
                <c:ptCount val="1"/>
                <c:pt idx="0">
                  <c:v>4</c:v>
                </c:pt>
              </c:numCache>
            </c:numRef>
          </c:xVal>
          <c:yVal>
            <c:numLit>
              <c:formatCode>General</c:formatCode>
              <c:ptCount val="1"/>
              <c:pt idx="0">
                <c:v>0</c:v>
              </c:pt>
            </c:numLit>
          </c:yVal>
          <c:bubbleSize>
            <c:numRef>
              <c:f>user1!$F$20</c:f>
              <c:numCache>
                <c:formatCode>General</c:formatCode>
                <c:ptCount val="1"/>
                <c:pt idx="0">
                  <c:v>4</c:v>
                </c:pt>
              </c:numCache>
            </c:numRef>
          </c:bubbleSize>
          <c:bubble3D val="0"/>
          <c:extLst>
            <c:ext xmlns:c16="http://schemas.microsoft.com/office/drawing/2014/chart" uri="{C3380CC4-5D6E-409C-BE32-E72D297353CC}">
              <c16:uniqueId val="{00000003-1389-40D1-8F75-5F24BB3E326D}"/>
            </c:ext>
          </c:extLst>
        </c:ser>
        <c:ser>
          <c:idx val="4"/>
          <c:order val="4"/>
          <c:tx>
            <c:strRef>
              <c:f>user1!$C$23</c:f>
              <c:strCache>
                <c:ptCount val="1"/>
              </c:strCache>
            </c:strRef>
          </c:tx>
          <c:spPr>
            <a:ln w="25400">
              <a:noFill/>
            </a:ln>
          </c:spPr>
          <c:invertIfNegative val="0"/>
          <c:xVal>
            <c:numRef>
              <c:f>user1!$I$23</c:f>
              <c:numCache>
                <c:formatCode>General</c:formatCode>
                <c:ptCount val="1"/>
                <c:pt idx="0">
                  <c:v>10</c:v>
                </c:pt>
              </c:numCache>
            </c:numRef>
          </c:xVal>
          <c:yVal>
            <c:numLit>
              <c:formatCode>General</c:formatCode>
              <c:ptCount val="1"/>
              <c:pt idx="0">
                <c:v>0</c:v>
              </c:pt>
            </c:numLit>
          </c:yVal>
          <c:bubbleSize>
            <c:numRef>
              <c:f>user1!$F$23</c:f>
              <c:numCache>
                <c:formatCode>General</c:formatCode>
                <c:ptCount val="1"/>
                <c:pt idx="0">
                  <c:v>5</c:v>
                </c:pt>
              </c:numCache>
            </c:numRef>
          </c:bubbleSize>
          <c:bubble3D val="0"/>
          <c:extLst>
            <c:ext xmlns:c16="http://schemas.microsoft.com/office/drawing/2014/chart" uri="{C3380CC4-5D6E-409C-BE32-E72D297353CC}">
              <c16:uniqueId val="{00000004-1389-40D1-8F75-5F24BB3E326D}"/>
            </c:ext>
          </c:extLst>
        </c:ser>
        <c:ser>
          <c:idx val="5"/>
          <c:order val="5"/>
          <c:tx>
            <c:strRef>
              <c:f>user1!$C$26</c:f>
              <c:strCache>
                <c:ptCount val="1"/>
              </c:strCache>
            </c:strRef>
          </c:tx>
          <c:spPr>
            <a:ln w="25400">
              <a:noFill/>
            </a:ln>
          </c:spPr>
          <c:invertIfNegative val="0"/>
          <c:xVal>
            <c:numRef>
              <c:f>user1!$I$26</c:f>
              <c:numCache>
                <c:formatCode>General</c:formatCode>
                <c:ptCount val="1"/>
                <c:pt idx="0">
                  <c:v>3</c:v>
                </c:pt>
              </c:numCache>
            </c:numRef>
          </c:xVal>
          <c:yVal>
            <c:numLit>
              <c:formatCode>General</c:formatCode>
              <c:ptCount val="1"/>
              <c:pt idx="0">
                <c:v>0</c:v>
              </c:pt>
            </c:numLit>
          </c:yVal>
          <c:bubbleSize>
            <c:numRef>
              <c:f>user1!$F$26</c:f>
              <c:numCache>
                <c:formatCode>General</c:formatCode>
                <c:ptCount val="1"/>
                <c:pt idx="0">
                  <c:v>4</c:v>
                </c:pt>
              </c:numCache>
            </c:numRef>
          </c:bubbleSize>
          <c:bubble3D val="0"/>
          <c:extLst>
            <c:ext xmlns:c16="http://schemas.microsoft.com/office/drawing/2014/chart" uri="{C3380CC4-5D6E-409C-BE32-E72D297353CC}">
              <c16:uniqueId val="{00000005-1389-40D1-8F75-5F24BB3E326D}"/>
            </c:ext>
          </c:extLst>
        </c:ser>
        <c:ser>
          <c:idx val="6"/>
          <c:order val="6"/>
          <c:tx>
            <c:strRef>
              <c:f>user1!$C$29</c:f>
              <c:strCache>
                <c:ptCount val="1"/>
              </c:strCache>
            </c:strRef>
          </c:tx>
          <c:spPr>
            <a:ln w="25400">
              <a:noFill/>
            </a:ln>
          </c:spPr>
          <c:invertIfNegative val="0"/>
          <c:xVal>
            <c:numRef>
              <c:f>user1!$I$29</c:f>
              <c:numCache>
                <c:formatCode>General</c:formatCode>
                <c:ptCount val="1"/>
                <c:pt idx="0">
                  <c:v>9</c:v>
                </c:pt>
              </c:numCache>
            </c:numRef>
          </c:xVal>
          <c:yVal>
            <c:numLit>
              <c:formatCode>General</c:formatCode>
              <c:ptCount val="1"/>
              <c:pt idx="0">
                <c:v>0</c:v>
              </c:pt>
            </c:numLit>
          </c:yVal>
          <c:bubbleSize>
            <c:numRef>
              <c:f>user1!$F$29</c:f>
              <c:numCache>
                <c:formatCode>General</c:formatCode>
                <c:ptCount val="1"/>
                <c:pt idx="0">
                  <c:v>8</c:v>
                </c:pt>
              </c:numCache>
            </c:numRef>
          </c:bubbleSize>
          <c:bubble3D val="0"/>
          <c:extLst>
            <c:ext xmlns:c16="http://schemas.microsoft.com/office/drawing/2014/chart" uri="{C3380CC4-5D6E-409C-BE32-E72D297353CC}">
              <c16:uniqueId val="{00000006-1389-40D1-8F75-5F24BB3E326D}"/>
            </c:ext>
          </c:extLst>
        </c:ser>
        <c:ser>
          <c:idx val="7"/>
          <c:order val="7"/>
          <c:tx>
            <c:strRef>
              <c:f>user1!$C$32</c:f>
              <c:strCache>
                <c:ptCount val="1"/>
              </c:strCache>
            </c:strRef>
          </c:tx>
          <c:spPr>
            <a:ln w="25400">
              <a:noFill/>
            </a:ln>
          </c:spPr>
          <c:invertIfNegative val="0"/>
          <c:xVal>
            <c:numRef>
              <c:f>user1!$I$32</c:f>
              <c:numCache>
                <c:formatCode>General</c:formatCode>
                <c:ptCount val="1"/>
                <c:pt idx="0">
                  <c:v>9</c:v>
                </c:pt>
              </c:numCache>
            </c:numRef>
          </c:xVal>
          <c:yVal>
            <c:numLit>
              <c:formatCode>General</c:formatCode>
              <c:ptCount val="1"/>
              <c:pt idx="0">
                <c:v>0</c:v>
              </c:pt>
            </c:numLit>
          </c:yVal>
          <c:bubbleSize>
            <c:numRef>
              <c:f>user1!$F$32</c:f>
              <c:numCache>
                <c:formatCode>General</c:formatCode>
                <c:ptCount val="1"/>
                <c:pt idx="0">
                  <c:v>2</c:v>
                </c:pt>
              </c:numCache>
            </c:numRef>
          </c:bubbleSize>
          <c:bubble3D val="0"/>
          <c:extLst>
            <c:ext xmlns:c16="http://schemas.microsoft.com/office/drawing/2014/chart" uri="{C3380CC4-5D6E-409C-BE32-E72D297353CC}">
              <c16:uniqueId val="{00000007-1389-40D1-8F75-5F24BB3E326D}"/>
            </c:ext>
          </c:extLst>
        </c:ser>
        <c:ser>
          <c:idx val="8"/>
          <c:order val="8"/>
          <c:tx>
            <c:strRef>
              <c:f>user1!$C$35</c:f>
              <c:strCache>
                <c:ptCount val="1"/>
              </c:strCache>
            </c:strRef>
          </c:tx>
          <c:spPr>
            <a:ln w="25400">
              <a:noFill/>
            </a:ln>
          </c:spPr>
          <c:invertIfNegative val="0"/>
          <c:xVal>
            <c:numRef>
              <c:f>user1!$I$35</c:f>
              <c:numCache>
                <c:formatCode>General</c:formatCode>
                <c:ptCount val="1"/>
                <c:pt idx="0">
                  <c:v>5</c:v>
                </c:pt>
              </c:numCache>
            </c:numRef>
          </c:xVal>
          <c:yVal>
            <c:numLit>
              <c:formatCode>General</c:formatCode>
              <c:ptCount val="1"/>
              <c:pt idx="0">
                <c:v>0</c:v>
              </c:pt>
            </c:numLit>
          </c:yVal>
          <c:bubbleSize>
            <c:numRef>
              <c:f>user1!$F$35</c:f>
              <c:numCache>
                <c:formatCode>General</c:formatCode>
                <c:ptCount val="1"/>
                <c:pt idx="0">
                  <c:v>3</c:v>
                </c:pt>
              </c:numCache>
            </c:numRef>
          </c:bubbleSize>
          <c:bubble3D val="0"/>
          <c:extLst>
            <c:ext xmlns:c16="http://schemas.microsoft.com/office/drawing/2014/chart" uri="{C3380CC4-5D6E-409C-BE32-E72D297353CC}">
              <c16:uniqueId val="{00000008-1389-40D1-8F75-5F24BB3E326D}"/>
            </c:ext>
          </c:extLst>
        </c:ser>
        <c:ser>
          <c:idx val="9"/>
          <c:order val="9"/>
          <c:tx>
            <c:strRef>
              <c:f>user1!$C$38</c:f>
              <c:strCache>
                <c:ptCount val="1"/>
              </c:strCache>
            </c:strRef>
          </c:tx>
          <c:spPr>
            <a:ln w="25400">
              <a:noFill/>
            </a:ln>
          </c:spPr>
          <c:invertIfNegative val="0"/>
          <c:xVal>
            <c:numRef>
              <c:f>user1!$I$38</c:f>
              <c:numCache>
                <c:formatCode>General</c:formatCode>
                <c:ptCount val="1"/>
                <c:pt idx="0">
                  <c:v>3</c:v>
                </c:pt>
              </c:numCache>
            </c:numRef>
          </c:xVal>
          <c:yVal>
            <c:numLit>
              <c:formatCode>General</c:formatCode>
              <c:ptCount val="1"/>
              <c:pt idx="0">
                <c:v>0</c:v>
              </c:pt>
            </c:numLit>
          </c:yVal>
          <c:bubbleSize>
            <c:numRef>
              <c:f>user1!$F$38</c:f>
              <c:numCache>
                <c:formatCode>General</c:formatCode>
                <c:ptCount val="1"/>
                <c:pt idx="0">
                  <c:v>2</c:v>
                </c:pt>
              </c:numCache>
            </c:numRef>
          </c:bubbleSize>
          <c:bubble3D val="0"/>
          <c:extLst>
            <c:ext xmlns:c16="http://schemas.microsoft.com/office/drawing/2014/chart" uri="{C3380CC4-5D6E-409C-BE32-E72D297353CC}">
              <c16:uniqueId val="{00000009-1389-40D1-8F75-5F24BB3E326D}"/>
            </c:ext>
          </c:extLst>
        </c:ser>
        <c:dLbls>
          <c:showLegendKey val="0"/>
          <c:showVal val="0"/>
          <c:showCatName val="0"/>
          <c:showSerName val="0"/>
          <c:showPercent val="0"/>
          <c:showBubbleSize val="0"/>
        </c:dLbls>
        <c:bubbleScale val="300"/>
        <c:showNegBubbles val="0"/>
        <c:axId val="310144960"/>
        <c:axId val="310145536"/>
      </c:bubbleChart>
      <c:valAx>
        <c:axId val="310144960"/>
        <c:scaling>
          <c:orientation val="minMax"/>
          <c:max val="10"/>
          <c:min val="0"/>
        </c:scaling>
        <c:delete val="0"/>
        <c:axPos val="b"/>
        <c:title>
          <c:tx>
            <c:rich>
              <a:bodyPr/>
              <a:lstStyle/>
              <a:p>
                <a:pPr>
                  <a:defRPr/>
                </a:pPr>
                <a:r>
                  <a:rPr lang="en-CA"/>
                  <a:t>merit</a:t>
                </a:r>
              </a:p>
            </c:rich>
          </c:tx>
          <c:layout>
            <c:manualLayout>
              <c:xMode val="edge"/>
              <c:yMode val="edge"/>
              <c:x val="0.25550449375646322"/>
              <c:y val="0.82280723818783441"/>
            </c:manualLayout>
          </c:layout>
          <c:overlay val="0"/>
        </c:title>
        <c:numFmt formatCode="General" sourceLinked="1"/>
        <c:majorTickMark val="out"/>
        <c:minorTickMark val="none"/>
        <c:tickLblPos val="nextTo"/>
        <c:crossAx val="310145536"/>
        <c:crosses val="autoZero"/>
        <c:crossBetween val="midCat"/>
        <c:majorUnit val="2"/>
        <c:minorUnit val="1"/>
      </c:valAx>
      <c:valAx>
        <c:axId val="310145536"/>
        <c:scaling>
          <c:orientation val="minMax"/>
          <c:max val="1"/>
          <c:min val="-1"/>
        </c:scaling>
        <c:delete val="0"/>
        <c:axPos val="l"/>
        <c:majorGridlines>
          <c:spPr>
            <a:ln>
              <a:noFill/>
            </a:ln>
          </c:spPr>
        </c:majorGridlines>
        <c:numFmt formatCode="General" sourceLinked="1"/>
        <c:majorTickMark val="none"/>
        <c:minorTickMark val="none"/>
        <c:tickLblPos val="none"/>
        <c:crossAx val="310144960"/>
        <c:crosses val="autoZero"/>
        <c:crossBetween val="midCat"/>
        <c:majorUnit val="1"/>
        <c:minorUnit val="1"/>
      </c:valAx>
      <c:spPr>
        <a:ln w="3175">
          <a:solidFill>
            <a:srgbClr val="000000"/>
          </a:solidFill>
        </a:ln>
      </c:spPr>
    </c:plotArea>
    <c:legend>
      <c:legendPos val="r"/>
      <c:layout>
        <c:manualLayout>
          <c:xMode val="edge"/>
          <c:yMode val="edge"/>
          <c:x val="0.60378000477213101"/>
          <c:y val="0.20311641664217611"/>
          <c:w val="0.38479885468861802"/>
          <c:h val="0.625500868965706"/>
        </c:manualLayout>
      </c:layout>
      <c:overlay val="0"/>
    </c:legend>
    <c:plotVisOnly val="1"/>
    <c:dispBlanksAs val="gap"/>
    <c:showDLblsOverMax val="0"/>
  </c:chart>
  <c:printSettings>
    <c:headerFooter/>
    <c:pageMargins b="0.75000000000000244" l="0.7000000000000014" r="0.7000000000000014" t="0.75000000000000244" header="0.30000000000000021" footer="0.30000000000000021"/>
    <c:pageSetup/>
  </c:printSettings>
  <c:userShapes r:id="rId1"/>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CA"/>
              <a:t>Merit &amp; Money</a:t>
            </a:r>
          </a:p>
        </c:rich>
      </c:tx>
      <c:layout>
        <c:manualLayout>
          <c:xMode val="edge"/>
          <c:yMode val="edge"/>
          <c:x val="0.43764630369071222"/>
          <c:y val="3.9827580437673406E-2"/>
        </c:manualLayout>
      </c:layout>
      <c:overlay val="0"/>
      <c:spPr>
        <a:noFill/>
        <a:ln w="25400">
          <a:noFill/>
        </a:ln>
      </c:spPr>
    </c:title>
    <c:autoTitleDeleted val="0"/>
    <c:plotArea>
      <c:layout>
        <c:manualLayout>
          <c:layoutTarget val="inner"/>
          <c:xMode val="edge"/>
          <c:yMode val="edge"/>
          <c:x val="0.12114983020487398"/>
          <c:y val="8.0342374471857533E-2"/>
          <c:w val="0.81190617538496157"/>
          <c:h val="0.7303026445491787"/>
        </c:manualLayout>
      </c:layout>
      <c:bubbleChart>
        <c:varyColors val="0"/>
        <c:ser>
          <c:idx val="0"/>
          <c:order val="0"/>
          <c:tx>
            <c:strRef>
              <c:f>INTERPRETATION!$W$6</c:f>
              <c:strCache>
                <c:ptCount val="1"/>
              </c:strCache>
            </c:strRef>
          </c:tx>
          <c:spPr>
            <a:solidFill>
              <a:srgbClr val="9999FF"/>
            </a:solidFill>
            <a:ln w="12700">
              <a:solidFill>
                <a:srgbClr val="000000"/>
              </a:solidFill>
              <a:prstDash val="solid"/>
            </a:ln>
          </c:spPr>
          <c:invertIfNegative val="0"/>
          <c:dLbls>
            <c:spPr>
              <a:noFill/>
              <a:ln w="25400">
                <a:noFill/>
              </a:ln>
            </c:spPr>
            <c:txPr>
              <a:bodyPr/>
              <a:lstStyle/>
              <a:p>
                <a:pPr algn="ctr" rtl="0">
                  <a:defRPr lang="en-CA" sz="1000" b="0" i="0" u="none" strike="noStrike" kern="1200" baseline="0">
                    <a:solidFill>
                      <a:srgbClr val="000000"/>
                    </a:solidFill>
                    <a:latin typeface="Arial"/>
                    <a:ea typeface="Arial"/>
                    <a:cs typeface="Arial"/>
                  </a:defRPr>
                </a:pPr>
                <a:endParaRPr lang="en-US"/>
              </a:p>
            </c:tx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INTERPRETATION!$AE$6</c:f>
              <c:numCache>
                <c:formatCode>0%</c:formatCode>
                <c:ptCount val="1"/>
                <c:pt idx="0">
                  <c:v>0.375</c:v>
                </c:pt>
              </c:numCache>
            </c:numRef>
          </c:xVal>
          <c:yVal>
            <c:numRef>
              <c:f>INTERPRETATION!$AC$6</c:f>
              <c:numCache>
                <c:formatCode>0</c:formatCode>
                <c:ptCount val="1"/>
                <c:pt idx="0">
                  <c:v>4</c:v>
                </c:pt>
              </c:numCache>
            </c:numRef>
          </c:yVal>
          <c:bubbleSize>
            <c:numRef>
              <c:f>INTERPRETATION!$Z$6</c:f>
              <c:numCache>
                <c:formatCode>0</c:formatCode>
                <c:ptCount val="1"/>
                <c:pt idx="0">
                  <c:v>8</c:v>
                </c:pt>
              </c:numCache>
            </c:numRef>
          </c:bubbleSize>
          <c:bubble3D val="1"/>
          <c:extLst>
            <c:ext xmlns:c16="http://schemas.microsoft.com/office/drawing/2014/chart" uri="{C3380CC4-5D6E-409C-BE32-E72D297353CC}">
              <c16:uniqueId val="{00000000-FA70-4264-BEEF-8B272E92030F}"/>
            </c:ext>
          </c:extLst>
        </c:ser>
        <c:ser>
          <c:idx val="1"/>
          <c:order val="1"/>
          <c:tx>
            <c:strRef>
              <c:f>INTERPRETATION!$W$9</c:f>
              <c:strCache>
                <c:ptCount val="1"/>
              </c:strCache>
            </c:strRef>
          </c:tx>
          <c:spPr>
            <a:solidFill>
              <a:srgbClr val="993366"/>
            </a:solidFill>
            <a:ln w="12700">
              <a:solidFill>
                <a:srgbClr val="000000"/>
              </a:solidFill>
              <a:prstDash val="solid"/>
            </a:ln>
          </c:spPr>
          <c:invertIfNegative val="0"/>
          <c:dLbls>
            <c:spPr>
              <a:noFill/>
              <a:ln w="25400">
                <a:noFill/>
              </a:ln>
            </c:spPr>
            <c:txPr>
              <a:bodyPr/>
              <a:lstStyle/>
              <a:p>
                <a:pPr algn="ctr" rtl="0">
                  <a:defRPr sz="800" b="0" i="0" u="none" strike="noStrike" baseline="0">
                    <a:solidFill>
                      <a:srgbClr val="000000"/>
                    </a:solidFill>
                    <a:latin typeface="Arial"/>
                    <a:ea typeface="Arial"/>
                    <a:cs typeface="Arial"/>
                  </a:defRPr>
                </a:pPr>
                <a:endParaRPr lang="en-US"/>
              </a:p>
            </c:tx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INTERPRETATION!$AE$9</c:f>
              <c:numCache>
                <c:formatCode>0%</c:formatCode>
                <c:ptCount val="1"/>
                <c:pt idx="0">
                  <c:v>0.5714285714285714</c:v>
                </c:pt>
              </c:numCache>
            </c:numRef>
          </c:xVal>
          <c:yVal>
            <c:numRef>
              <c:f>INTERPRETATION!$AC$9</c:f>
              <c:numCache>
                <c:formatCode>0</c:formatCode>
                <c:ptCount val="1"/>
                <c:pt idx="0">
                  <c:v>5</c:v>
                </c:pt>
              </c:numCache>
            </c:numRef>
          </c:yVal>
          <c:bubbleSize>
            <c:numRef>
              <c:f>INTERPRETATION!$Z$9</c:f>
              <c:numCache>
                <c:formatCode>0</c:formatCode>
                <c:ptCount val="1"/>
                <c:pt idx="0">
                  <c:v>7</c:v>
                </c:pt>
              </c:numCache>
            </c:numRef>
          </c:bubbleSize>
          <c:bubble3D val="1"/>
          <c:extLst>
            <c:ext xmlns:c16="http://schemas.microsoft.com/office/drawing/2014/chart" uri="{C3380CC4-5D6E-409C-BE32-E72D297353CC}">
              <c16:uniqueId val="{00000001-FA70-4264-BEEF-8B272E92030F}"/>
            </c:ext>
          </c:extLst>
        </c:ser>
        <c:ser>
          <c:idx val="2"/>
          <c:order val="2"/>
          <c:tx>
            <c:strRef>
              <c:f>INTERPRETATION!$W$12</c:f>
              <c:strCache>
                <c:ptCount val="1"/>
              </c:strCache>
            </c:strRef>
          </c:tx>
          <c:spPr>
            <a:solidFill>
              <a:srgbClr val="FFFFCC"/>
            </a:solidFill>
            <a:ln w="12700">
              <a:solidFill>
                <a:srgbClr val="000000"/>
              </a:solidFill>
              <a:prstDash val="solid"/>
            </a:ln>
          </c:spPr>
          <c:invertIfNegative val="0"/>
          <c:dLbls>
            <c:dLbl>
              <c:idx val="0"/>
              <c:layout>
                <c:manualLayout>
                  <c:x val="-3.8813278553341352E-2"/>
                  <c:y val="6.0447398095599583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A70-4264-BEEF-8B272E92030F}"/>
                </c:ext>
              </c:extLst>
            </c:dLbl>
            <c:spPr>
              <a:noFill/>
              <a:ln w="25400">
                <a:noFill/>
              </a:ln>
            </c:spPr>
            <c:txPr>
              <a:bodyPr/>
              <a:lstStyle/>
              <a:p>
                <a:pPr algn="ctr" rtl="0">
                  <a:defRPr sz="1000" b="0" i="0" u="none" strike="noStrike" baseline="0">
                    <a:solidFill>
                      <a:srgbClr val="000000"/>
                    </a:solidFill>
                    <a:latin typeface="Arial"/>
                    <a:ea typeface="Arial"/>
                    <a:cs typeface="Arial"/>
                  </a:defRPr>
                </a:pPr>
                <a:endParaRPr lang="en-US"/>
              </a:p>
            </c:tx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INTERPRETATION!$AE$12</c:f>
              <c:numCache>
                <c:formatCode>0%</c:formatCode>
                <c:ptCount val="1"/>
                <c:pt idx="0">
                  <c:v>0.1111111111111111</c:v>
                </c:pt>
              </c:numCache>
            </c:numRef>
          </c:xVal>
          <c:yVal>
            <c:numRef>
              <c:f>INTERPRETATION!$AC$12</c:f>
              <c:numCache>
                <c:formatCode>0</c:formatCode>
                <c:ptCount val="1"/>
                <c:pt idx="0">
                  <c:v>2</c:v>
                </c:pt>
              </c:numCache>
            </c:numRef>
          </c:yVal>
          <c:bubbleSize>
            <c:numRef>
              <c:f>INTERPRETATION!$Z$12</c:f>
              <c:numCache>
                <c:formatCode>0</c:formatCode>
                <c:ptCount val="1"/>
                <c:pt idx="0">
                  <c:v>9</c:v>
                </c:pt>
              </c:numCache>
            </c:numRef>
          </c:bubbleSize>
          <c:bubble3D val="1"/>
          <c:extLst>
            <c:ext xmlns:c16="http://schemas.microsoft.com/office/drawing/2014/chart" uri="{C3380CC4-5D6E-409C-BE32-E72D297353CC}">
              <c16:uniqueId val="{00000003-FA70-4264-BEEF-8B272E92030F}"/>
            </c:ext>
          </c:extLst>
        </c:ser>
        <c:ser>
          <c:idx val="3"/>
          <c:order val="3"/>
          <c:tx>
            <c:strRef>
              <c:f>INTERPRETATION!$W$15</c:f>
              <c:strCache>
                <c:ptCount val="1"/>
              </c:strCache>
            </c:strRef>
          </c:tx>
          <c:spPr>
            <a:solidFill>
              <a:srgbClr val="CCFFFF"/>
            </a:solidFill>
            <a:ln w="12700">
              <a:solidFill>
                <a:srgbClr val="000000"/>
              </a:solidFill>
              <a:prstDash val="solid"/>
            </a:ln>
          </c:spPr>
          <c:invertIfNegative val="0"/>
          <c:dLbls>
            <c:spPr>
              <a:noFill/>
              <a:ln w="25400">
                <a:noFill/>
              </a:ln>
            </c:spPr>
            <c:txPr>
              <a:bodyPr/>
              <a:lstStyle/>
              <a:p>
                <a:pPr algn="ctr" rtl="0">
                  <a:defRPr sz="1000" b="0" i="0" u="none" strike="noStrike" baseline="0">
                    <a:solidFill>
                      <a:srgbClr val="000000"/>
                    </a:solidFill>
                    <a:latin typeface="Arial"/>
                    <a:ea typeface="Arial"/>
                    <a:cs typeface="Arial"/>
                  </a:defRPr>
                </a:pPr>
                <a:endParaRPr lang="en-US"/>
              </a:p>
            </c:tx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INTERPRETATION!$AE$15</c:f>
              <c:numCache>
                <c:formatCode>0%</c:formatCode>
                <c:ptCount val="1"/>
                <c:pt idx="0">
                  <c:v>0.75</c:v>
                </c:pt>
              </c:numCache>
            </c:numRef>
          </c:xVal>
          <c:yVal>
            <c:numRef>
              <c:f>INTERPRETATION!$AC$15</c:f>
              <c:numCache>
                <c:formatCode>0</c:formatCode>
                <c:ptCount val="1"/>
                <c:pt idx="0">
                  <c:v>3</c:v>
                </c:pt>
              </c:numCache>
            </c:numRef>
          </c:yVal>
          <c:bubbleSize>
            <c:numRef>
              <c:f>INTERPRETATION!$Z$15</c:f>
              <c:numCache>
                <c:formatCode>0</c:formatCode>
                <c:ptCount val="1"/>
                <c:pt idx="0">
                  <c:v>4</c:v>
                </c:pt>
              </c:numCache>
            </c:numRef>
          </c:bubbleSize>
          <c:bubble3D val="1"/>
          <c:extLst>
            <c:ext xmlns:c16="http://schemas.microsoft.com/office/drawing/2014/chart" uri="{C3380CC4-5D6E-409C-BE32-E72D297353CC}">
              <c16:uniqueId val="{00000004-FA70-4264-BEEF-8B272E92030F}"/>
            </c:ext>
          </c:extLst>
        </c:ser>
        <c:ser>
          <c:idx val="4"/>
          <c:order val="4"/>
          <c:tx>
            <c:strRef>
              <c:f>INTERPRETATION!$W$35:$W$37</c:f>
              <c:strCache>
                <c:ptCount val="3"/>
                <c:pt idx="0">
                  <c:v>CENTER</c:v>
                </c:pt>
                <c:pt idx="1">
                  <c:v>OF</c:v>
                </c:pt>
                <c:pt idx="2">
                  <c:v>GRAVITY</c:v>
                </c:pt>
              </c:strCache>
            </c:strRef>
          </c:tx>
          <c:spPr>
            <a:solidFill>
              <a:srgbClr val="000000"/>
            </a:solidFill>
            <a:ln w="12700">
              <a:solidFill>
                <a:srgbClr val="000000"/>
              </a:solidFill>
              <a:prstDash val="solid"/>
            </a:ln>
          </c:spPr>
          <c:invertIfNegative val="1"/>
          <c:dLbls>
            <c:dLbl>
              <c:idx val="0"/>
              <c:layout>
                <c:manualLayout>
                  <c:x val="-0.10308407463895602"/>
                  <c:y val="6.9793012771676072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5-FA70-4264-BEEF-8B272E92030F}"/>
                </c:ext>
              </c:extLst>
            </c:dLbl>
            <c:spPr>
              <a:noFill/>
              <a:ln>
                <a:noFill/>
              </a:ln>
              <a:effectLst/>
            </c:spPr>
            <c:txPr>
              <a:bodyPr/>
              <a:lstStyle/>
              <a:p>
                <a:pPr>
                  <a:defRPr sz="1000" baseline="0"/>
                </a:pPr>
                <a:endParaRPr lang="en-US"/>
              </a:p>
            </c:tx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INTERPRETATION!$AE$36</c:f>
              <c:numCache>
                <c:formatCode>0%</c:formatCode>
                <c:ptCount val="1"/>
                <c:pt idx="0">
                  <c:v>0.62962962962962965</c:v>
                </c:pt>
              </c:numCache>
            </c:numRef>
          </c:xVal>
          <c:yVal>
            <c:numRef>
              <c:f>INTERPRETATION!$AC$36</c:f>
              <c:numCache>
                <c:formatCode>0.0</c:formatCode>
                <c:ptCount val="1"/>
                <c:pt idx="0">
                  <c:v>3.2037037037037037</c:v>
                </c:pt>
              </c:numCache>
            </c:numRef>
          </c:yVal>
          <c:bubbleSize>
            <c:numRef>
              <c:f>INTERPRETATION!$Z$37</c:f>
              <c:numCache>
                <c:formatCode>General</c:formatCode>
                <c:ptCount val="1"/>
                <c:pt idx="0">
                  <c:v>25</c:v>
                </c:pt>
              </c:numCache>
            </c:numRef>
          </c:bubbleSize>
          <c:bubble3D val="1"/>
          <c:extLst>
            <c:ext xmlns:c14="http://schemas.microsoft.com/office/drawing/2007/8/2/chart" uri="{6F2FDCE9-48DA-4B69-8628-5D25D57E5C99}">
              <c14:invertSolidFillFmt>
                <c14:spPr xmlns:c14="http://schemas.microsoft.com/office/drawing/2007/8/2/chart">
                  <a:solidFill>
                    <a:srgbClr val="FFFFFF"/>
                  </a:solidFill>
                  <a:ln w="12700">
                    <a:solidFill>
                      <a:srgbClr val="000000"/>
                    </a:solidFill>
                    <a:prstDash val="solid"/>
                  </a:ln>
                </c14:spPr>
              </c14:invertSolidFillFmt>
            </c:ext>
            <c:ext xmlns:c16="http://schemas.microsoft.com/office/drawing/2014/chart" uri="{C3380CC4-5D6E-409C-BE32-E72D297353CC}">
              <c16:uniqueId val="{00000006-FA70-4264-BEEF-8B272E92030F}"/>
            </c:ext>
          </c:extLst>
        </c:ser>
        <c:ser>
          <c:idx val="5"/>
          <c:order val="5"/>
          <c:tx>
            <c:strRef>
              <c:f>INTERPRETATION!$W$18</c:f>
              <c:strCache>
                <c:ptCount val="1"/>
              </c:strCache>
            </c:strRef>
          </c:tx>
          <c:spPr>
            <a:solidFill>
              <a:srgbClr val="FF8080"/>
            </a:solidFill>
            <a:ln w="12700">
              <a:solidFill>
                <a:srgbClr val="000000"/>
              </a:solidFill>
              <a:prstDash val="solid"/>
            </a:ln>
          </c:spPr>
          <c:invertIfNegative val="0"/>
          <c:dLbls>
            <c:spPr>
              <a:noFill/>
              <a:ln>
                <a:noFill/>
              </a:ln>
              <a:effectLst/>
            </c:spPr>
            <c:txPr>
              <a:bodyPr/>
              <a:lstStyle/>
              <a:p>
                <a:pPr>
                  <a:defRPr sz="1000" baseline="0"/>
                </a:pPr>
                <a:endParaRPr lang="en-US"/>
              </a:p>
            </c:tx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INTERPRETATION!$AE$18</c:f>
              <c:numCache>
                <c:formatCode>0%</c:formatCode>
                <c:ptCount val="1"/>
                <c:pt idx="0">
                  <c:v>0.4</c:v>
                </c:pt>
              </c:numCache>
            </c:numRef>
          </c:xVal>
          <c:yVal>
            <c:numRef>
              <c:f>INTERPRETATION!$AC$18</c:f>
              <c:numCache>
                <c:formatCode>0</c:formatCode>
                <c:ptCount val="1"/>
                <c:pt idx="0">
                  <c:v>2</c:v>
                </c:pt>
              </c:numCache>
            </c:numRef>
          </c:yVal>
          <c:bubbleSize>
            <c:numRef>
              <c:f>INTERPRETATION!$Z$18</c:f>
              <c:numCache>
                <c:formatCode>0</c:formatCode>
                <c:ptCount val="1"/>
                <c:pt idx="0">
                  <c:v>5</c:v>
                </c:pt>
              </c:numCache>
            </c:numRef>
          </c:bubbleSize>
          <c:bubble3D val="1"/>
          <c:extLst>
            <c:ext xmlns:c16="http://schemas.microsoft.com/office/drawing/2014/chart" uri="{C3380CC4-5D6E-409C-BE32-E72D297353CC}">
              <c16:uniqueId val="{00000007-FA70-4264-BEEF-8B272E92030F}"/>
            </c:ext>
          </c:extLst>
        </c:ser>
        <c:ser>
          <c:idx val="6"/>
          <c:order val="6"/>
          <c:tx>
            <c:strRef>
              <c:f>INTERPRETATION!$W$21</c:f>
              <c:strCache>
                <c:ptCount val="1"/>
              </c:strCache>
            </c:strRef>
          </c:tx>
          <c:spPr>
            <a:solidFill>
              <a:srgbClr val="0066CC"/>
            </a:solidFill>
            <a:ln w="12700">
              <a:solidFill>
                <a:srgbClr val="000000"/>
              </a:solidFill>
              <a:prstDash val="solid"/>
            </a:ln>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INTERPRETATION!$AE$21</c:f>
              <c:numCache>
                <c:formatCode>0%</c:formatCode>
                <c:ptCount val="1"/>
                <c:pt idx="0">
                  <c:v>0.2</c:v>
                </c:pt>
              </c:numCache>
            </c:numRef>
          </c:xVal>
          <c:yVal>
            <c:numRef>
              <c:f>INTERPRETATION!$AC$21</c:f>
              <c:numCache>
                <c:formatCode>0</c:formatCode>
                <c:ptCount val="1"/>
                <c:pt idx="0">
                  <c:v>1</c:v>
                </c:pt>
              </c:numCache>
            </c:numRef>
          </c:yVal>
          <c:bubbleSize>
            <c:numRef>
              <c:f>INTERPRETATION!$Z$21</c:f>
              <c:numCache>
                <c:formatCode>0</c:formatCode>
                <c:ptCount val="1"/>
                <c:pt idx="0">
                  <c:v>5</c:v>
                </c:pt>
              </c:numCache>
            </c:numRef>
          </c:bubbleSize>
          <c:bubble3D val="1"/>
          <c:extLst>
            <c:ext xmlns:c16="http://schemas.microsoft.com/office/drawing/2014/chart" uri="{C3380CC4-5D6E-409C-BE32-E72D297353CC}">
              <c16:uniqueId val="{00000008-FA70-4264-BEEF-8B272E92030F}"/>
            </c:ext>
          </c:extLst>
        </c:ser>
        <c:ser>
          <c:idx val="7"/>
          <c:order val="7"/>
          <c:tx>
            <c:strRef>
              <c:f>INTERPRETATION!$W$24</c:f>
              <c:strCache>
                <c:ptCount val="1"/>
              </c:strCache>
            </c:strRef>
          </c:tx>
          <c:spPr>
            <a:solidFill>
              <a:srgbClr val="CCCCFF"/>
            </a:solidFill>
            <a:ln w="12700">
              <a:solidFill>
                <a:srgbClr val="000000"/>
              </a:solidFill>
              <a:prstDash val="solid"/>
            </a:ln>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INTERPRETATION!$AE$24</c:f>
              <c:numCache>
                <c:formatCode>0%</c:formatCode>
                <c:ptCount val="1"/>
                <c:pt idx="0">
                  <c:v>0.125</c:v>
                </c:pt>
              </c:numCache>
            </c:numRef>
          </c:xVal>
          <c:yVal>
            <c:numRef>
              <c:f>INTERPRETATION!$AC$24</c:f>
              <c:numCache>
                <c:formatCode>0</c:formatCode>
                <c:ptCount val="1"/>
                <c:pt idx="0">
                  <c:v>8</c:v>
                </c:pt>
              </c:numCache>
            </c:numRef>
          </c:yVal>
          <c:bubbleSize>
            <c:numRef>
              <c:f>INTERPRETATION!$Z$24</c:f>
              <c:numCache>
                <c:formatCode>0</c:formatCode>
                <c:ptCount val="1"/>
                <c:pt idx="0">
                  <c:v>8</c:v>
                </c:pt>
              </c:numCache>
            </c:numRef>
          </c:bubbleSize>
          <c:bubble3D val="1"/>
          <c:extLst>
            <c:ext xmlns:c16="http://schemas.microsoft.com/office/drawing/2014/chart" uri="{C3380CC4-5D6E-409C-BE32-E72D297353CC}">
              <c16:uniqueId val="{00000009-FA70-4264-BEEF-8B272E92030F}"/>
            </c:ext>
          </c:extLst>
        </c:ser>
        <c:ser>
          <c:idx val="8"/>
          <c:order val="8"/>
          <c:tx>
            <c:strRef>
              <c:f>INTERPRETATION!$W$27</c:f>
              <c:strCache>
                <c:ptCount val="1"/>
              </c:strCache>
            </c:strRef>
          </c:tx>
          <c:spPr>
            <a:solidFill>
              <a:srgbClr val="000080"/>
            </a:solidFill>
            <a:ln w="12700">
              <a:solidFill>
                <a:srgbClr val="000000"/>
              </a:solidFill>
              <a:prstDash val="solid"/>
            </a:ln>
          </c:spPr>
          <c:invertIfNegative val="0"/>
          <c:dLbls>
            <c:spPr>
              <a:noFill/>
              <a:ln w="25400">
                <a:noFill/>
              </a:ln>
            </c:spPr>
            <c:txPr>
              <a:bodyPr/>
              <a:lstStyle/>
              <a:p>
                <a:pPr algn="ctr" rtl="0">
                  <a:defRPr sz="1000" b="0" i="0" u="none" strike="noStrike" baseline="0">
                    <a:solidFill>
                      <a:srgbClr val="000000"/>
                    </a:solidFill>
                    <a:latin typeface="Arial"/>
                    <a:ea typeface="Arial"/>
                    <a:cs typeface="Arial"/>
                  </a:defRPr>
                </a:pPr>
                <a:endParaRPr lang="en-US"/>
              </a:p>
            </c:tx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INTERPRETATION!$AE$27</c:f>
              <c:numCache>
                <c:formatCode>0%</c:formatCode>
                <c:ptCount val="1"/>
                <c:pt idx="0">
                  <c:v>6</c:v>
                </c:pt>
              </c:numCache>
            </c:numRef>
          </c:xVal>
          <c:yVal>
            <c:numRef>
              <c:f>INTERPRETATION!$AC$27</c:f>
              <c:numCache>
                <c:formatCode>0</c:formatCode>
                <c:ptCount val="1"/>
                <c:pt idx="0">
                  <c:v>6</c:v>
                </c:pt>
              </c:numCache>
            </c:numRef>
          </c:yVal>
          <c:bubbleSize>
            <c:numRef>
              <c:f>INTERPRETATION!$Z$27</c:f>
              <c:numCache>
                <c:formatCode>0</c:formatCode>
                <c:ptCount val="1"/>
                <c:pt idx="0">
                  <c:v>2</c:v>
                </c:pt>
              </c:numCache>
            </c:numRef>
          </c:bubbleSize>
          <c:bubble3D val="1"/>
          <c:extLst>
            <c:ext xmlns:c16="http://schemas.microsoft.com/office/drawing/2014/chart" uri="{C3380CC4-5D6E-409C-BE32-E72D297353CC}">
              <c16:uniqueId val="{0000000A-FA70-4264-BEEF-8B272E92030F}"/>
            </c:ext>
          </c:extLst>
        </c:ser>
        <c:ser>
          <c:idx val="9"/>
          <c:order val="9"/>
          <c:tx>
            <c:strRef>
              <c:f>INTERPRETATION!$W$30</c:f>
              <c:strCache>
                <c:ptCount val="1"/>
              </c:strCache>
            </c:strRef>
          </c:tx>
          <c:spPr>
            <a:solidFill>
              <a:srgbClr val="FF00FF"/>
            </a:solidFill>
            <a:ln w="12700">
              <a:solidFill>
                <a:srgbClr val="000000"/>
              </a:solidFill>
              <a:prstDash val="solid"/>
            </a:ln>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INTERPRETATION!$AE$30</c:f>
              <c:numCache>
                <c:formatCode>0%</c:formatCode>
                <c:ptCount val="1"/>
                <c:pt idx="0">
                  <c:v>1.3333333333333333</c:v>
                </c:pt>
              </c:numCache>
            </c:numRef>
          </c:xVal>
          <c:yVal>
            <c:numRef>
              <c:f>INTERPRETATION!$AC$30</c:f>
              <c:numCache>
                <c:formatCode>0</c:formatCode>
                <c:ptCount val="1"/>
                <c:pt idx="0">
                  <c:v>-2</c:v>
                </c:pt>
              </c:numCache>
            </c:numRef>
          </c:yVal>
          <c:bubbleSize>
            <c:numRef>
              <c:f>INTERPRETATION!$Z$30</c:f>
              <c:numCache>
                <c:formatCode>0</c:formatCode>
                <c:ptCount val="1"/>
                <c:pt idx="0">
                  <c:v>3</c:v>
                </c:pt>
              </c:numCache>
            </c:numRef>
          </c:bubbleSize>
          <c:bubble3D val="1"/>
          <c:extLst>
            <c:ext xmlns:c16="http://schemas.microsoft.com/office/drawing/2014/chart" uri="{C3380CC4-5D6E-409C-BE32-E72D297353CC}">
              <c16:uniqueId val="{0000000B-FA70-4264-BEEF-8B272E92030F}"/>
            </c:ext>
          </c:extLst>
        </c:ser>
        <c:ser>
          <c:idx val="10"/>
          <c:order val="10"/>
          <c:tx>
            <c:strRef>
              <c:f>INTERPRETATION!$W$33</c:f>
              <c:strCache>
                <c:ptCount val="1"/>
              </c:strCache>
            </c:strRef>
          </c:tx>
          <c:spPr>
            <a:solidFill>
              <a:srgbClr val="FFFF00"/>
            </a:solidFill>
            <a:ln w="12700">
              <a:solidFill>
                <a:srgbClr val="000000"/>
              </a:solidFill>
              <a:prstDash val="solid"/>
            </a:ln>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INTERPRETATION!$AE$33</c:f>
              <c:numCache>
                <c:formatCode>0%</c:formatCode>
                <c:ptCount val="1"/>
                <c:pt idx="0">
                  <c:v>1</c:v>
                </c:pt>
              </c:numCache>
            </c:numRef>
          </c:xVal>
          <c:yVal>
            <c:numRef>
              <c:f>INTERPRETATION!$AC$33</c:f>
              <c:numCache>
                <c:formatCode>0</c:formatCode>
                <c:ptCount val="1"/>
                <c:pt idx="0">
                  <c:v>-3</c:v>
                </c:pt>
              </c:numCache>
            </c:numRef>
          </c:yVal>
          <c:bubbleSize>
            <c:numRef>
              <c:f>INTERPRETATION!$Z$33</c:f>
              <c:numCache>
                <c:formatCode>0</c:formatCode>
                <c:ptCount val="1"/>
                <c:pt idx="0">
                  <c:v>3</c:v>
                </c:pt>
              </c:numCache>
            </c:numRef>
          </c:bubbleSize>
          <c:bubble3D val="1"/>
          <c:extLst>
            <c:ext xmlns:c16="http://schemas.microsoft.com/office/drawing/2014/chart" uri="{C3380CC4-5D6E-409C-BE32-E72D297353CC}">
              <c16:uniqueId val="{0000000C-FA70-4264-BEEF-8B272E92030F}"/>
            </c:ext>
          </c:extLst>
        </c:ser>
        <c:dLbls>
          <c:showLegendKey val="0"/>
          <c:showVal val="0"/>
          <c:showCatName val="1"/>
          <c:showSerName val="0"/>
          <c:showPercent val="0"/>
          <c:showBubbleSize val="0"/>
        </c:dLbls>
        <c:bubbleScale val="100"/>
        <c:showNegBubbles val="0"/>
        <c:axId val="313601984"/>
        <c:axId val="313602560"/>
      </c:bubbleChart>
      <c:valAx>
        <c:axId val="313601984"/>
        <c:scaling>
          <c:orientation val="minMax"/>
          <c:max val="2"/>
          <c:min val="0"/>
        </c:scaling>
        <c:delete val="0"/>
        <c:axPos val="b"/>
        <c:title>
          <c:tx>
            <c:rich>
              <a:bodyPr/>
              <a:lstStyle/>
              <a:p>
                <a:pPr>
                  <a:defRPr sz="1000" b="1" i="0" u="none" strike="noStrike" baseline="0">
                    <a:solidFill>
                      <a:srgbClr val="000000"/>
                    </a:solidFill>
                    <a:latin typeface="Arial"/>
                    <a:ea typeface="Arial"/>
                    <a:cs typeface="Arial"/>
                  </a:defRPr>
                </a:pPr>
                <a:r>
                  <a:rPr lang="en-CA" sz="1000" baseline="0"/>
                  <a:t>revenue / cost coverage</a:t>
                </a:r>
              </a:p>
            </c:rich>
          </c:tx>
          <c:layout>
            <c:manualLayout>
              <c:xMode val="edge"/>
              <c:yMode val="edge"/>
              <c:x val="0.41994439295644237"/>
              <c:y val="0.81654821519013243"/>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30000">
                <a:solidFill>
                  <a:srgbClr val="000000"/>
                </a:solidFill>
                <a:latin typeface="Arial"/>
                <a:ea typeface="Arial"/>
                <a:cs typeface="Arial"/>
              </a:defRPr>
            </a:pPr>
            <a:endParaRPr lang="en-US"/>
          </a:p>
        </c:txPr>
        <c:crossAx val="313602560"/>
        <c:crossesAt val="5"/>
        <c:crossBetween val="midCat"/>
        <c:majorUnit val="0.25"/>
        <c:minorUnit val="0.1"/>
      </c:valAx>
      <c:valAx>
        <c:axId val="313602560"/>
        <c:scaling>
          <c:orientation val="minMax"/>
          <c:max val="10"/>
          <c:min val="0"/>
        </c:scaling>
        <c:delete val="0"/>
        <c:axPos val="l"/>
        <c:title>
          <c:tx>
            <c:rich>
              <a:bodyPr/>
              <a:lstStyle/>
              <a:p>
                <a:pPr>
                  <a:defRPr sz="1000" b="1" i="0" u="none" strike="noStrike" baseline="0">
                    <a:solidFill>
                      <a:srgbClr val="000000"/>
                    </a:solidFill>
                    <a:latin typeface="Arial"/>
                    <a:ea typeface="Arial"/>
                    <a:cs typeface="Arial"/>
                  </a:defRPr>
                </a:pPr>
                <a:r>
                  <a:rPr lang="en-CA" sz="1000" baseline="0"/>
                  <a:t>merit (performance)</a:t>
                </a:r>
              </a:p>
            </c:rich>
          </c:tx>
          <c:layout>
            <c:manualLayout>
              <c:xMode val="edge"/>
              <c:yMode val="edge"/>
              <c:x val="5.1507258275179962E-2"/>
              <c:y val="0.412265214919345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13601984"/>
        <c:crosses val="autoZero"/>
        <c:crossBetween val="midCat"/>
        <c:majorUnit val="1"/>
        <c:minorUnit val="0.5"/>
      </c:valAx>
      <c:spPr>
        <a:solidFill>
          <a:srgbClr val="FFFFFF"/>
        </a:solidFill>
        <a:ln w="3175">
          <a:solidFill>
            <a:srgbClr val="000000"/>
          </a:solidFill>
          <a:prstDash val="solid"/>
        </a:ln>
      </c:spPr>
    </c:plotArea>
    <c:legend>
      <c:legendPos val="b"/>
      <c:layout>
        <c:manualLayout>
          <c:xMode val="edge"/>
          <c:yMode val="edge"/>
          <c:x val="0.11963145128186008"/>
          <c:y val="0.86100522751089603"/>
          <c:w val="0.81192193155950676"/>
          <c:h val="0.131114074656279"/>
        </c:manualLayout>
      </c:layout>
      <c:overlay val="0"/>
      <c:spPr>
        <a:ln>
          <a:solidFill>
            <a:schemeClr val="tx1"/>
          </a:solidFill>
        </a:ln>
      </c:spPr>
      <c:txPr>
        <a:bodyPr/>
        <a:lstStyle/>
        <a:p>
          <a:pPr>
            <a:defRPr sz="1000" baseline="0"/>
          </a:pPr>
          <a:endParaRPr lang="en-US"/>
        </a:p>
      </c:txPr>
    </c:legend>
    <c:plotVisOnly val="1"/>
    <c:dispBlanksAs val="gap"/>
    <c:showDLblsOverMax val="0"/>
  </c:chart>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44" r="0.75000000000000244" t="1" header="0.5" footer="0.5"/>
    <c:pageSetup/>
  </c:printSettings>
  <c:userShapes r:id="rId1"/>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1" i="0" u="none" strike="noStrike" baseline="0">
                <a:solidFill>
                  <a:srgbClr val="000000"/>
                </a:solidFill>
                <a:latin typeface="Arial"/>
                <a:ea typeface="Arial"/>
                <a:cs typeface="Arial"/>
              </a:defRPr>
            </a:pPr>
            <a:r>
              <a:rPr lang="en-CA"/>
              <a:t>Performance &amp; Coverage</a:t>
            </a:r>
          </a:p>
        </c:rich>
      </c:tx>
      <c:layout>
        <c:manualLayout>
          <c:xMode val="edge"/>
          <c:yMode val="edge"/>
          <c:x val="0.31323517166019299"/>
          <c:y val="3.2468647726270033E-2"/>
        </c:manualLayout>
      </c:layout>
      <c:overlay val="0"/>
      <c:spPr>
        <a:noFill/>
        <a:ln w="25400">
          <a:noFill/>
        </a:ln>
      </c:spPr>
    </c:title>
    <c:autoTitleDeleted val="0"/>
    <c:plotArea>
      <c:layout>
        <c:manualLayout>
          <c:layoutTarget val="inner"/>
          <c:xMode val="edge"/>
          <c:yMode val="edge"/>
          <c:x val="0.132254850256526"/>
          <c:y val="0.15584950908609618"/>
          <c:w val="0.76336571463854774"/>
          <c:h val="0.72405084429581945"/>
        </c:manualLayout>
      </c:layout>
      <c:bubbleChart>
        <c:varyColors val="0"/>
        <c:ser>
          <c:idx val="0"/>
          <c:order val="0"/>
          <c:tx>
            <c:strRef>
              <c:f>INTERPRETATION!$W$6</c:f>
              <c:strCache>
                <c:ptCount val="1"/>
              </c:strCache>
            </c:strRef>
          </c:tx>
          <c:spPr>
            <a:solidFill>
              <a:srgbClr val="9999FF"/>
            </a:solidFill>
            <a:ln w="12700">
              <a:solidFill>
                <a:srgbClr val="000000"/>
              </a:solidFill>
              <a:prstDash val="solid"/>
            </a:ln>
          </c:spPr>
          <c:invertIfNegative val="0"/>
          <c:dLbls>
            <c:spPr>
              <a:noFill/>
              <a:ln w="25400">
                <a:noFill/>
              </a:ln>
            </c:spPr>
            <c:txPr>
              <a:bodyPr/>
              <a:lstStyle/>
              <a:p>
                <a:pPr algn="ctr" rtl="0">
                  <a:defRPr sz="800" b="0" i="0" u="none" strike="noStrike" baseline="0">
                    <a:solidFill>
                      <a:srgbClr val="000000"/>
                    </a:solidFill>
                    <a:latin typeface="Arial"/>
                    <a:ea typeface="Arial"/>
                    <a:cs typeface="Arial"/>
                  </a:defRPr>
                </a:pPr>
                <a:endParaRPr lang="en-US"/>
              </a:p>
            </c:txP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xVal>
            <c:numRef>
              <c:f>INTERPRETATION!$AA$6</c:f>
              <c:numCache>
                <c:formatCode>0</c:formatCode>
                <c:ptCount val="1"/>
                <c:pt idx="0">
                  <c:v>3</c:v>
                </c:pt>
              </c:numCache>
            </c:numRef>
          </c:xVal>
          <c:yVal>
            <c:numRef>
              <c:f>INTERPRETATION!$AC$6</c:f>
              <c:numCache>
                <c:formatCode>0</c:formatCode>
                <c:ptCount val="1"/>
                <c:pt idx="0">
                  <c:v>4</c:v>
                </c:pt>
              </c:numCache>
            </c:numRef>
          </c:yVal>
          <c:bubbleSize>
            <c:numRef>
              <c:f>INTERPRETATION!$Z$6</c:f>
              <c:numCache>
                <c:formatCode>0</c:formatCode>
                <c:ptCount val="1"/>
                <c:pt idx="0">
                  <c:v>8</c:v>
                </c:pt>
              </c:numCache>
            </c:numRef>
          </c:bubbleSize>
          <c:bubble3D val="1"/>
          <c:extLst>
            <c:ext xmlns:c16="http://schemas.microsoft.com/office/drawing/2014/chart" uri="{C3380CC4-5D6E-409C-BE32-E72D297353CC}">
              <c16:uniqueId val="{00000000-2F30-41AF-B1BF-56F9A8584019}"/>
            </c:ext>
          </c:extLst>
        </c:ser>
        <c:ser>
          <c:idx val="1"/>
          <c:order val="1"/>
          <c:tx>
            <c:strRef>
              <c:f>INTERPRETATION!$W$9</c:f>
              <c:strCache>
                <c:ptCount val="1"/>
              </c:strCache>
            </c:strRef>
          </c:tx>
          <c:spPr>
            <a:solidFill>
              <a:srgbClr val="993366"/>
            </a:solidFill>
            <a:ln w="12700">
              <a:solidFill>
                <a:srgbClr val="000000"/>
              </a:solidFill>
              <a:prstDash val="solid"/>
            </a:ln>
          </c:spPr>
          <c:invertIfNegative val="0"/>
          <c:dLbls>
            <c:spPr>
              <a:noFill/>
              <a:ln w="25400">
                <a:noFill/>
              </a:ln>
            </c:spPr>
            <c:txPr>
              <a:bodyPr/>
              <a:lstStyle/>
              <a:p>
                <a:pPr algn="ctr" rtl="0">
                  <a:defRPr sz="800" b="0" i="0" u="none" strike="noStrike" baseline="0">
                    <a:solidFill>
                      <a:srgbClr val="000000"/>
                    </a:solidFill>
                    <a:latin typeface="Arial"/>
                    <a:ea typeface="Arial"/>
                    <a:cs typeface="Arial"/>
                  </a:defRPr>
                </a:pPr>
                <a:endParaRPr lang="en-US"/>
              </a:p>
            </c:txP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xVal>
            <c:numRef>
              <c:f>INTERPRETATION!$AA$9</c:f>
              <c:numCache>
                <c:formatCode>0</c:formatCode>
                <c:ptCount val="1"/>
                <c:pt idx="0">
                  <c:v>4</c:v>
                </c:pt>
              </c:numCache>
            </c:numRef>
          </c:xVal>
          <c:yVal>
            <c:numRef>
              <c:f>INTERPRETATION!$AC$9</c:f>
              <c:numCache>
                <c:formatCode>0</c:formatCode>
                <c:ptCount val="1"/>
                <c:pt idx="0">
                  <c:v>5</c:v>
                </c:pt>
              </c:numCache>
            </c:numRef>
          </c:yVal>
          <c:bubbleSize>
            <c:numRef>
              <c:f>INTERPRETATION!$Z$9</c:f>
              <c:numCache>
                <c:formatCode>0</c:formatCode>
                <c:ptCount val="1"/>
                <c:pt idx="0">
                  <c:v>7</c:v>
                </c:pt>
              </c:numCache>
            </c:numRef>
          </c:bubbleSize>
          <c:bubble3D val="1"/>
          <c:extLst>
            <c:ext xmlns:c16="http://schemas.microsoft.com/office/drawing/2014/chart" uri="{C3380CC4-5D6E-409C-BE32-E72D297353CC}">
              <c16:uniqueId val="{00000001-2F30-41AF-B1BF-56F9A8584019}"/>
            </c:ext>
          </c:extLst>
        </c:ser>
        <c:ser>
          <c:idx val="2"/>
          <c:order val="2"/>
          <c:tx>
            <c:strRef>
              <c:f>INTERPRETATION!$W$12</c:f>
              <c:strCache>
                <c:ptCount val="1"/>
              </c:strCache>
            </c:strRef>
          </c:tx>
          <c:spPr>
            <a:solidFill>
              <a:srgbClr val="FFFFCC"/>
            </a:solidFill>
            <a:ln w="12700">
              <a:solidFill>
                <a:srgbClr val="000000"/>
              </a:solidFill>
              <a:prstDash val="solid"/>
            </a:ln>
          </c:spPr>
          <c:invertIfNegative val="0"/>
          <c:dLbls>
            <c:spPr>
              <a:noFill/>
              <a:ln w="25400">
                <a:noFill/>
              </a:ln>
            </c:spPr>
            <c:txPr>
              <a:bodyPr/>
              <a:lstStyle/>
              <a:p>
                <a:pPr algn="ctr" rtl="0">
                  <a:defRPr sz="800" b="0" i="0" u="none" strike="noStrike" baseline="0">
                    <a:solidFill>
                      <a:srgbClr val="000000"/>
                    </a:solidFill>
                    <a:latin typeface="Arial"/>
                    <a:ea typeface="Arial"/>
                    <a:cs typeface="Arial"/>
                  </a:defRPr>
                </a:pPr>
                <a:endParaRPr lang="en-US"/>
              </a:p>
            </c:txP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xVal>
            <c:numRef>
              <c:f>INTERPRETATION!$AA$12</c:f>
              <c:numCache>
                <c:formatCode>0</c:formatCode>
                <c:ptCount val="1"/>
                <c:pt idx="0">
                  <c:v>1</c:v>
                </c:pt>
              </c:numCache>
            </c:numRef>
          </c:xVal>
          <c:yVal>
            <c:numRef>
              <c:f>INTERPRETATION!$AC$12</c:f>
              <c:numCache>
                <c:formatCode>0</c:formatCode>
                <c:ptCount val="1"/>
                <c:pt idx="0">
                  <c:v>2</c:v>
                </c:pt>
              </c:numCache>
            </c:numRef>
          </c:yVal>
          <c:bubbleSize>
            <c:numRef>
              <c:f>INTERPRETATION!$Z$12</c:f>
              <c:numCache>
                <c:formatCode>0</c:formatCode>
                <c:ptCount val="1"/>
                <c:pt idx="0">
                  <c:v>9</c:v>
                </c:pt>
              </c:numCache>
            </c:numRef>
          </c:bubbleSize>
          <c:bubble3D val="1"/>
          <c:extLst>
            <c:ext xmlns:c16="http://schemas.microsoft.com/office/drawing/2014/chart" uri="{C3380CC4-5D6E-409C-BE32-E72D297353CC}">
              <c16:uniqueId val="{00000002-2F30-41AF-B1BF-56F9A8584019}"/>
            </c:ext>
          </c:extLst>
        </c:ser>
        <c:ser>
          <c:idx val="3"/>
          <c:order val="3"/>
          <c:tx>
            <c:strRef>
              <c:f>INTERPRETATION!$W$15</c:f>
              <c:strCache>
                <c:ptCount val="1"/>
              </c:strCache>
            </c:strRef>
          </c:tx>
          <c:spPr>
            <a:solidFill>
              <a:srgbClr val="CCFFFF"/>
            </a:solidFill>
            <a:ln w="12700">
              <a:solidFill>
                <a:srgbClr val="000000"/>
              </a:solidFill>
              <a:prstDash val="solid"/>
            </a:ln>
          </c:spPr>
          <c:invertIfNegative val="0"/>
          <c:dLbls>
            <c:spPr>
              <a:noFill/>
              <a:ln w="25400">
                <a:noFill/>
              </a:ln>
            </c:spPr>
            <c:txPr>
              <a:bodyPr/>
              <a:lstStyle/>
              <a:p>
                <a:pPr algn="ctr" rtl="0">
                  <a:defRPr sz="800" b="0" i="0" u="none" strike="noStrike" baseline="0">
                    <a:solidFill>
                      <a:srgbClr val="000000"/>
                    </a:solidFill>
                    <a:latin typeface="Arial"/>
                    <a:ea typeface="Arial"/>
                    <a:cs typeface="Arial"/>
                  </a:defRPr>
                </a:pPr>
                <a:endParaRPr lang="en-US"/>
              </a:p>
            </c:txP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xVal>
            <c:numRef>
              <c:f>INTERPRETATION!$AA$15</c:f>
              <c:numCache>
                <c:formatCode>0</c:formatCode>
                <c:ptCount val="1"/>
                <c:pt idx="0">
                  <c:v>3</c:v>
                </c:pt>
              </c:numCache>
            </c:numRef>
          </c:xVal>
          <c:yVal>
            <c:numRef>
              <c:f>INTERPRETATION!$AC$15</c:f>
              <c:numCache>
                <c:formatCode>0</c:formatCode>
                <c:ptCount val="1"/>
                <c:pt idx="0">
                  <c:v>3</c:v>
                </c:pt>
              </c:numCache>
            </c:numRef>
          </c:yVal>
          <c:bubbleSize>
            <c:numRef>
              <c:f>INTERPRETATION!$Z$15</c:f>
              <c:numCache>
                <c:formatCode>0</c:formatCode>
                <c:ptCount val="1"/>
                <c:pt idx="0">
                  <c:v>4</c:v>
                </c:pt>
              </c:numCache>
            </c:numRef>
          </c:bubbleSize>
          <c:bubble3D val="1"/>
          <c:extLst>
            <c:ext xmlns:c16="http://schemas.microsoft.com/office/drawing/2014/chart" uri="{C3380CC4-5D6E-409C-BE32-E72D297353CC}">
              <c16:uniqueId val="{00000003-2F30-41AF-B1BF-56F9A8584019}"/>
            </c:ext>
          </c:extLst>
        </c:ser>
        <c:ser>
          <c:idx val="4"/>
          <c:order val="4"/>
          <c:tx>
            <c:strRef>
              <c:f>INTERPRETATION!$W$35:$W$37</c:f>
              <c:strCache>
                <c:ptCount val="3"/>
                <c:pt idx="0">
                  <c:v>CENTER</c:v>
                </c:pt>
                <c:pt idx="1">
                  <c:v>OF</c:v>
                </c:pt>
                <c:pt idx="2">
                  <c:v>GRAVITY</c:v>
                </c:pt>
              </c:strCache>
            </c:strRef>
          </c:tx>
          <c:spPr>
            <a:solidFill>
              <a:srgbClr val="000000"/>
            </a:solidFill>
            <a:ln w="12700">
              <a:solidFill>
                <a:srgbClr val="000000"/>
              </a:solidFill>
              <a:prstDash val="solid"/>
            </a:ln>
          </c:spPr>
          <c:invertIfNegative val="1"/>
          <c:dLbls>
            <c:delete val="1"/>
          </c:dLbls>
          <c:xVal>
            <c:numRef>
              <c:f>INTERPRETATION!$AA$36</c:f>
              <c:numCache>
                <c:formatCode>0</c:formatCode>
                <c:ptCount val="1"/>
                <c:pt idx="0">
                  <c:v>34</c:v>
                </c:pt>
              </c:numCache>
            </c:numRef>
          </c:xVal>
          <c:yVal>
            <c:numRef>
              <c:f>INTERPRETATION!$AC$36</c:f>
              <c:numCache>
                <c:formatCode>0.0</c:formatCode>
                <c:ptCount val="1"/>
                <c:pt idx="0">
                  <c:v>3.2037037037037037</c:v>
                </c:pt>
              </c:numCache>
            </c:numRef>
          </c:yVal>
          <c:bubbleSize>
            <c:numRef>
              <c:f>INTERPRETATION!$Z$37</c:f>
              <c:numCache>
                <c:formatCode>General</c:formatCode>
                <c:ptCount val="1"/>
                <c:pt idx="0">
                  <c:v>25</c:v>
                </c:pt>
              </c:numCache>
            </c:numRef>
          </c:bubbleSize>
          <c:bubble3D val="1"/>
          <c:extLst>
            <c:ext xmlns:c14="http://schemas.microsoft.com/office/drawing/2007/8/2/chart" uri="{6F2FDCE9-48DA-4B69-8628-5D25D57E5C99}">
              <c14:invertSolidFillFmt>
                <c14:spPr xmlns:c14="http://schemas.microsoft.com/office/drawing/2007/8/2/chart">
                  <a:solidFill>
                    <a:srgbClr val="FFFFFF"/>
                  </a:solidFill>
                  <a:ln w="12700">
                    <a:solidFill>
                      <a:srgbClr val="000000"/>
                    </a:solidFill>
                    <a:prstDash val="solid"/>
                  </a:ln>
                </c14:spPr>
              </c14:invertSolidFillFmt>
            </c:ext>
            <c:ext xmlns:c16="http://schemas.microsoft.com/office/drawing/2014/chart" uri="{C3380CC4-5D6E-409C-BE32-E72D297353CC}">
              <c16:uniqueId val="{00000004-2F30-41AF-B1BF-56F9A8584019}"/>
            </c:ext>
          </c:extLst>
        </c:ser>
        <c:dLbls>
          <c:showLegendKey val="0"/>
          <c:showVal val="0"/>
          <c:showCatName val="1"/>
          <c:showSerName val="0"/>
          <c:showPercent val="0"/>
          <c:showBubbleSize val="0"/>
        </c:dLbls>
        <c:bubbleScale val="100"/>
        <c:showNegBubbles val="0"/>
        <c:axId val="315507264"/>
        <c:axId val="315507840"/>
      </c:bubbleChart>
      <c:valAx>
        <c:axId val="315507264"/>
        <c:scaling>
          <c:orientation val="minMax"/>
          <c:max val="2"/>
          <c:min val="0"/>
        </c:scaling>
        <c:delete val="0"/>
        <c:axPos val="b"/>
        <c:title>
          <c:tx>
            <c:rich>
              <a:bodyPr/>
              <a:lstStyle/>
              <a:p>
                <a:pPr>
                  <a:defRPr sz="800" b="1" i="0" u="none" strike="noStrike" baseline="0">
                    <a:solidFill>
                      <a:srgbClr val="000000"/>
                    </a:solidFill>
                    <a:latin typeface="Arial"/>
                    <a:ea typeface="Arial"/>
                    <a:cs typeface="Arial"/>
                  </a:defRPr>
                </a:pPr>
                <a:r>
                  <a:rPr lang="en-CA"/>
                  <a:t>cost coverage</a:t>
                </a:r>
              </a:p>
            </c:rich>
          </c:tx>
          <c:layout>
            <c:manualLayout>
              <c:xMode val="edge"/>
              <c:yMode val="edge"/>
              <c:x val="0.31555543219100901"/>
              <c:y val="0.81171619315674559"/>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575" b="1" i="0" u="none" strike="noStrike" baseline="0">
                <a:solidFill>
                  <a:srgbClr val="000000"/>
                </a:solidFill>
                <a:latin typeface="Arial"/>
                <a:ea typeface="Arial"/>
                <a:cs typeface="Arial"/>
              </a:defRPr>
            </a:pPr>
            <a:endParaRPr lang="en-US"/>
          </a:p>
        </c:txPr>
        <c:crossAx val="315507840"/>
        <c:crossesAt val="5"/>
        <c:crossBetween val="midCat"/>
        <c:majorUnit val="0.25"/>
        <c:minorUnit val="0.1"/>
      </c:valAx>
      <c:valAx>
        <c:axId val="315507840"/>
        <c:scaling>
          <c:orientation val="minMax"/>
          <c:max val="10"/>
          <c:min val="0"/>
        </c:scaling>
        <c:delete val="0"/>
        <c:axPos val="l"/>
        <c:title>
          <c:tx>
            <c:rich>
              <a:bodyPr/>
              <a:lstStyle/>
              <a:p>
                <a:pPr>
                  <a:defRPr sz="575" b="1" i="0" u="none" strike="noStrike" baseline="0">
                    <a:solidFill>
                      <a:srgbClr val="000000"/>
                    </a:solidFill>
                    <a:latin typeface="Arial"/>
                    <a:ea typeface="Arial"/>
                    <a:cs typeface="Arial"/>
                  </a:defRPr>
                </a:pPr>
                <a:r>
                  <a:rPr lang="en-CA"/>
                  <a:t>performance</a:t>
                </a:r>
              </a:p>
            </c:rich>
          </c:tx>
          <c:layout>
            <c:manualLayout>
              <c:xMode val="edge"/>
              <c:yMode val="edge"/>
              <c:x val="3.2483647431427641E-2"/>
              <c:y val="0.41884555566888121"/>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575" b="1" i="0" u="none" strike="noStrike" baseline="0">
                <a:solidFill>
                  <a:srgbClr val="000000"/>
                </a:solidFill>
                <a:latin typeface="Arial"/>
                <a:ea typeface="Arial"/>
                <a:cs typeface="Arial"/>
              </a:defRPr>
            </a:pPr>
            <a:endParaRPr lang="en-US"/>
          </a:p>
        </c:txPr>
        <c:crossAx val="315507264"/>
        <c:crosses val="autoZero"/>
        <c:crossBetween val="midCat"/>
        <c:majorUnit val="1"/>
        <c:minorUnit val="0.5"/>
      </c:valAx>
      <c:spPr>
        <a:solidFill>
          <a:srgbClr val="FFFFFF"/>
        </a:solidFill>
        <a:ln w="3175">
          <a:solidFill>
            <a:srgbClr val="000000"/>
          </a:solidFill>
          <a:prstDash val="solid"/>
        </a:ln>
      </c:spPr>
    </c:plotArea>
    <c:legend>
      <c:legendPos val="b"/>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44" r="0.75000000000000244" t="1" header="0.5" footer="0.5"/>
    <c:pageSetup/>
  </c:printSettings>
  <c:userShapes r:id="rId1"/>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000000"/>
                </a:solidFill>
                <a:latin typeface="Arial"/>
                <a:ea typeface="Arial"/>
                <a:cs typeface="Arial"/>
              </a:defRPr>
            </a:pPr>
            <a:r>
              <a:rPr lang="en-CA"/>
              <a:t>Mission &amp; Money</a:t>
            </a:r>
          </a:p>
        </c:rich>
      </c:tx>
      <c:layout>
        <c:manualLayout>
          <c:xMode val="edge"/>
          <c:yMode val="edge"/>
          <c:x val="0.30181106766321536"/>
          <c:y val="2.6947033552945719E-2"/>
        </c:manualLayout>
      </c:layout>
      <c:overlay val="0"/>
      <c:spPr>
        <a:noFill/>
        <a:ln w="25400">
          <a:noFill/>
        </a:ln>
      </c:spPr>
    </c:title>
    <c:autoTitleDeleted val="0"/>
    <c:plotArea>
      <c:layout>
        <c:manualLayout>
          <c:layoutTarget val="inner"/>
          <c:xMode val="edge"/>
          <c:yMode val="edge"/>
          <c:x val="0.11159394837985302"/>
          <c:y val="7.6653041292724489E-2"/>
          <c:w val="0.8088714870421847"/>
          <c:h val="0.69692505573594299"/>
        </c:manualLayout>
      </c:layout>
      <c:bubbleChart>
        <c:varyColors val="0"/>
        <c:ser>
          <c:idx val="0"/>
          <c:order val="0"/>
          <c:tx>
            <c:strRef>
              <c:f>INTERPRETATION!$W$6</c:f>
              <c:strCache>
                <c:ptCount val="1"/>
              </c:strCache>
            </c:strRef>
          </c:tx>
          <c:spPr>
            <a:solidFill>
              <a:srgbClr val="9999FF"/>
            </a:solidFill>
            <a:ln w="12700">
              <a:solidFill>
                <a:srgbClr val="000000"/>
              </a:solidFill>
              <a:prstDash val="solid"/>
            </a:ln>
          </c:spPr>
          <c:invertIfNegative val="0"/>
          <c:dLbls>
            <c:dLbl>
              <c:idx val="0"/>
              <c:spPr>
                <a:noFill/>
                <a:ln w="25400">
                  <a:noFill/>
                </a:ln>
              </c:spPr>
              <c:txPr>
                <a:bodyPr/>
                <a:lstStyle/>
                <a:p>
                  <a:pPr algn="ctr" rtl="0">
                    <a:defRPr sz="1000" b="0" i="0" u="none" strike="noStrike" baseline="0">
                      <a:solidFill>
                        <a:srgbClr val="000000"/>
                      </a:solidFill>
                      <a:latin typeface="Arial"/>
                      <a:ea typeface="Arial"/>
                      <a:cs typeface="Arial"/>
                    </a:defRPr>
                  </a:pPr>
                  <a:endParaRPr lang="en-US"/>
                </a:p>
              </c:txPr>
              <c:dLblPos val="b"/>
              <c:showLegendKey val="0"/>
              <c:showVal val="0"/>
              <c:showCatName val="0"/>
              <c:showSerName val="1"/>
              <c:showPercent val="0"/>
              <c:showBubbleSize val="0"/>
              <c:extLst>
                <c:ext xmlns:c16="http://schemas.microsoft.com/office/drawing/2014/chart" uri="{C3380CC4-5D6E-409C-BE32-E72D297353CC}">
                  <c16:uniqueId val="{00000000-4C08-4DC8-A571-AE1781654863}"/>
                </c:ext>
              </c:extLst>
            </c:dLbl>
            <c:spPr>
              <a:noFill/>
              <a:ln w="25400">
                <a:noFill/>
              </a:ln>
            </c:spPr>
            <c:txPr>
              <a:bodyPr/>
              <a:lstStyle/>
              <a:p>
                <a:pPr algn="ctr" rtl="0">
                  <a:defRPr sz="800" b="0" i="0" u="none" strike="noStrike" baseline="0">
                    <a:solidFill>
                      <a:srgbClr val="000000"/>
                    </a:solidFill>
                    <a:latin typeface="Arial"/>
                    <a:ea typeface="Arial"/>
                    <a:cs typeface="Arial"/>
                  </a:defRPr>
                </a:pPr>
                <a:endParaRPr lang="en-US"/>
              </a:p>
            </c:tx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INTERPRETATION!$AE$6</c:f>
              <c:numCache>
                <c:formatCode>0%</c:formatCode>
                <c:ptCount val="1"/>
                <c:pt idx="0">
                  <c:v>0.375</c:v>
                </c:pt>
              </c:numCache>
            </c:numRef>
          </c:xVal>
          <c:yVal>
            <c:numRef>
              <c:f>INTERPRETATION!$AB$6</c:f>
              <c:numCache>
                <c:formatCode>0</c:formatCode>
                <c:ptCount val="1"/>
                <c:pt idx="0">
                  <c:v>1</c:v>
                </c:pt>
              </c:numCache>
            </c:numRef>
          </c:yVal>
          <c:bubbleSize>
            <c:numRef>
              <c:f>INTERPRETATION!$Z$6</c:f>
              <c:numCache>
                <c:formatCode>0</c:formatCode>
                <c:ptCount val="1"/>
                <c:pt idx="0">
                  <c:v>8</c:v>
                </c:pt>
              </c:numCache>
            </c:numRef>
          </c:bubbleSize>
          <c:bubble3D val="1"/>
          <c:extLst>
            <c:ext xmlns:c16="http://schemas.microsoft.com/office/drawing/2014/chart" uri="{C3380CC4-5D6E-409C-BE32-E72D297353CC}">
              <c16:uniqueId val="{00000001-4C08-4DC8-A571-AE1781654863}"/>
            </c:ext>
          </c:extLst>
        </c:ser>
        <c:ser>
          <c:idx val="1"/>
          <c:order val="1"/>
          <c:tx>
            <c:strRef>
              <c:f>INTERPRETATION!$W$9</c:f>
              <c:strCache>
                <c:ptCount val="1"/>
              </c:strCache>
            </c:strRef>
          </c:tx>
          <c:spPr>
            <a:solidFill>
              <a:srgbClr val="993366"/>
            </a:solidFill>
            <a:ln w="12700">
              <a:solidFill>
                <a:srgbClr val="000000"/>
              </a:solidFill>
              <a:prstDash val="solid"/>
            </a:ln>
          </c:spPr>
          <c:invertIfNegative val="0"/>
          <c:dLbls>
            <c:spPr>
              <a:noFill/>
              <a:ln w="25400">
                <a:noFill/>
              </a:ln>
            </c:spPr>
            <c:txPr>
              <a:bodyPr/>
              <a:lstStyle/>
              <a:p>
                <a:pPr algn="ctr" rtl="0">
                  <a:defRPr sz="1000" b="0" i="0" u="none" strike="noStrike" baseline="0">
                    <a:solidFill>
                      <a:srgbClr val="000000"/>
                    </a:solidFill>
                    <a:latin typeface="Arial"/>
                    <a:ea typeface="Arial"/>
                    <a:cs typeface="Arial"/>
                  </a:defRPr>
                </a:pPr>
                <a:endParaRPr lang="en-US"/>
              </a:p>
            </c:tx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INTERPRETATION!$AE$9</c:f>
              <c:numCache>
                <c:formatCode>0%</c:formatCode>
                <c:ptCount val="1"/>
                <c:pt idx="0">
                  <c:v>0.5714285714285714</c:v>
                </c:pt>
              </c:numCache>
            </c:numRef>
          </c:xVal>
          <c:yVal>
            <c:numRef>
              <c:f>INTERPRETATION!$AB$9</c:f>
              <c:numCache>
                <c:formatCode>0</c:formatCode>
                <c:ptCount val="1"/>
                <c:pt idx="0">
                  <c:v>-2</c:v>
                </c:pt>
              </c:numCache>
            </c:numRef>
          </c:yVal>
          <c:bubbleSize>
            <c:numRef>
              <c:f>INTERPRETATION!$Z$9</c:f>
              <c:numCache>
                <c:formatCode>0</c:formatCode>
                <c:ptCount val="1"/>
                <c:pt idx="0">
                  <c:v>7</c:v>
                </c:pt>
              </c:numCache>
            </c:numRef>
          </c:bubbleSize>
          <c:bubble3D val="1"/>
          <c:extLst>
            <c:ext xmlns:c16="http://schemas.microsoft.com/office/drawing/2014/chart" uri="{C3380CC4-5D6E-409C-BE32-E72D297353CC}">
              <c16:uniqueId val="{00000002-4C08-4DC8-A571-AE1781654863}"/>
            </c:ext>
          </c:extLst>
        </c:ser>
        <c:ser>
          <c:idx val="2"/>
          <c:order val="2"/>
          <c:tx>
            <c:strRef>
              <c:f>INTERPRETATION!$W$12</c:f>
              <c:strCache>
                <c:ptCount val="1"/>
              </c:strCache>
            </c:strRef>
          </c:tx>
          <c:spPr>
            <a:solidFill>
              <a:srgbClr val="FFFFCC"/>
            </a:solidFill>
            <a:ln w="12700">
              <a:solidFill>
                <a:srgbClr val="000000"/>
              </a:solidFill>
              <a:prstDash val="solid"/>
            </a:ln>
          </c:spPr>
          <c:invertIfNegative val="0"/>
          <c:dLbls>
            <c:spPr>
              <a:noFill/>
              <a:ln w="25400">
                <a:noFill/>
              </a:ln>
            </c:spPr>
            <c:txPr>
              <a:bodyPr/>
              <a:lstStyle/>
              <a:p>
                <a:pPr algn="ctr" rtl="0">
                  <a:defRPr sz="1000" b="0" i="0" u="none" strike="noStrike" baseline="0">
                    <a:solidFill>
                      <a:srgbClr val="000000"/>
                    </a:solidFill>
                    <a:latin typeface="Arial"/>
                    <a:ea typeface="Arial"/>
                    <a:cs typeface="Arial"/>
                  </a:defRPr>
                </a:pPr>
                <a:endParaRPr lang="en-US"/>
              </a:p>
            </c:tx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INTERPRETATION!$AE$12</c:f>
              <c:numCache>
                <c:formatCode>0%</c:formatCode>
                <c:ptCount val="1"/>
                <c:pt idx="0">
                  <c:v>0.1111111111111111</c:v>
                </c:pt>
              </c:numCache>
            </c:numRef>
          </c:xVal>
          <c:yVal>
            <c:numRef>
              <c:f>INTERPRETATION!$AB$12</c:f>
              <c:numCache>
                <c:formatCode>0</c:formatCode>
                <c:ptCount val="1"/>
                <c:pt idx="0">
                  <c:v>1</c:v>
                </c:pt>
              </c:numCache>
            </c:numRef>
          </c:yVal>
          <c:bubbleSize>
            <c:numRef>
              <c:f>INTERPRETATION!$Z$12</c:f>
              <c:numCache>
                <c:formatCode>0</c:formatCode>
                <c:ptCount val="1"/>
                <c:pt idx="0">
                  <c:v>9</c:v>
                </c:pt>
              </c:numCache>
            </c:numRef>
          </c:bubbleSize>
          <c:bubble3D val="1"/>
          <c:extLst>
            <c:ext xmlns:c16="http://schemas.microsoft.com/office/drawing/2014/chart" uri="{C3380CC4-5D6E-409C-BE32-E72D297353CC}">
              <c16:uniqueId val="{00000003-4C08-4DC8-A571-AE1781654863}"/>
            </c:ext>
          </c:extLst>
        </c:ser>
        <c:ser>
          <c:idx val="3"/>
          <c:order val="3"/>
          <c:tx>
            <c:strRef>
              <c:f>INTERPRETATION!$W$15</c:f>
              <c:strCache>
                <c:ptCount val="1"/>
              </c:strCache>
            </c:strRef>
          </c:tx>
          <c:spPr>
            <a:solidFill>
              <a:srgbClr val="CCFFFF"/>
            </a:solidFill>
            <a:ln w="12700">
              <a:solidFill>
                <a:srgbClr val="000000"/>
              </a:solidFill>
              <a:prstDash val="solid"/>
            </a:ln>
          </c:spPr>
          <c:invertIfNegative val="0"/>
          <c:dLbls>
            <c:spPr>
              <a:noFill/>
              <a:ln w="25400">
                <a:noFill/>
              </a:ln>
            </c:spPr>
            <c:txPr>
              <a:bodyPr/>
              <a:lstStyle/>
              <a:p>
                <a:pPr algn="ctr" rtl="0">
                  <a:defRPr sz="1000" b="0" i="0" u="none" strike="noStrike" baseline="0">
                    <a:solidFill>
                      <a:srgbClr val="000000"/>
                    </a:solidFill>
                    <a:latin typeface="Arial"/>
                    <a:ea typeface="Arial"/>
                    <a:cs typeface="Arial"/>
                  </a:defRPr>
                </a:pPr>
                <a:endParaRPr lang="en-US"/>
              </a:p>
            </c:tx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INTERPRETATION!$AE$15</c:f>
              <c:numCache>
                <c:formatCode>0%</c:formatCode>
                <c:ptCount val="1"/>
                <c:pt idx="0">
                  <c:v>0.75</c:v>
                </c:pt>
              </c:numCache>
            </c:numRef>
          </c:xVal>
          <c:yVal>
            <c:numRef>
              <c:f>INTERPRETATION!$AB$15</c:f>
              <c:numCache>
                <c:formatCode>0</c:formatCode>
                <c:ptCount val="1"/>
                <c:pt idx="0">
                  <c:v>4</c:v>
                </c:pt>
              </c:numCache>
            </c:numRef>
          </c:yVal>
          <c:bubbleSize>
            <c:numRef>
              <c:f>INTERPRETATION!$Z$15</c:f>
              <c:numCache>
                <c:formatCode>0</c:formatCode>
                <c:ptCount val="1"/>
                <c:pt idx="0">
                  <c:v>4</c:v>
                </c:pt>
              </c:numCache>
            </c:numRef>
          </c:bubbleSize>
          <c:bubble3D val="1"/>
          <c:extLst>
            <c:ext xmlns:c16="http://schemas.microsoft.com/office/drawing/2014/chart" uri="{C3380CC4-5D6E-409C-BE32-E72D297353CC}">
              <c16:uniqueId val="{00000004-4C08-4DC8-A571-AE1781654863}"/>
            </c:ext>
          </c:extLst>
        </c:ser>
        <c:ser>
          <c:idx val="4"/>
          <c:order val="4"/>
          <c:tx>
            <c:strRef>
              <c:f>INTERPRETATION!$W$35:$W$37</c:f>
              <c:strCache>
                <c:ptCount val="3"/>
                <c:pt idx="0">
                  <c:v>CENTER</c:v>
                </c:pt>
                <c:pt idx="1">
                  <c:v>OF</c:v>
                </c:pt>
                <c:pt idx="2">
                  <c:v>GRAVITY</c:v>
                </c:pt>
              </c:strCache>
            </c:strRef>
          </c:tx>
          <c:spPr>
            <a:solidFill>
              <a:srgbClr val="000000"/>
            </a:solidFill>
            <a:ln w="12700">
              <a:solidFill>
                <a:srgbClr val="000000"/>
              </a:solidFill>
              <a:prstDash val="solid"/>
            </a:ln>
          </c:spPr>
          <c:invertIfNegative val="1"/>
          <c:dLbls>
            <c:spPr>
              <a:noFill/>
              <a:ln>
                <a:noFill/>
              </a:ln>
              <a:effectLst>
                <a:glow rad="127000">
                  <a:schemeClr val="bg1"/>
                </a:glow>
              </a:effectLst>
            </c:spPr>
            <c:txPr>
              <a:bodyPr/>
              <a:lstStyle/>
              <a:p>
                <a:pPr>
                  <a:defRPr sz="1000" baseline="0"/>
                </a:pPr>
                <a:endParaRPr lang="en-US"/>
              </a:p>
            </c:tx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INTERPRETATION!$AE$36</c:f>
              <c:numCache>
                <c:formatCode>0%</c:formatCode>
                <c:ptCount val="1"/>
                <c:pt idx="0">
                  <c:v>0.62962962962962965</c:v>
                </c:pt>
              </c:numCache>
            </c:numRef>
          </c:xVal>
          <c:yVal>
            <c:numRef>
              <c:f>INTERPRETATION!$AB$36</c:f>
              <c:numCache>
                <c:formatCode>0.0</c:formatCode>
                <c:ptCount val="1"/>
                <c:pt idx="0">
                  <c:v>-1.8518518518518517E-2</c:v>
                </c:pt>
              </c:numCache>
            </c:numRef>
          </c:yVal>
          <c:bubbleSize>
            <c:numRef>
              <c:f>INTERPRETATION!$Z$37</c:f>
              <c:numCache>
                <c:formatCode>General</c:formatCode>
                <c:ptCount val="1"/>
                <c:pt idx="0">
                  <c:v>25</c:v>
                </c:pt>
              </c:numCache>
            </c:numRef>
          </c:bubbleSize>
          <c:bubble3D val="1"/>
          <c:extLst>
            <c:ext xmlns:c14="http://schemas.microsoft.com/office/drawing/2007/8/2/chart" uri="{6F2FDCE9-48DA-4B69-8628-5D25D57E5C99}">
              <c14:invertSolidFillFmt>
                <c14:spPr xmlns:c14="http://schemas.microsoft.com/office/drawing/2007/8/2/chart">
                  <a:solidFill>
                    <a:srgbClr val="FFFFFF"/>
                  </a:solidFill>
                  <a:ln w="12700">
                    <a:solidFill>
                      <a:srgbClr val="000000"/>
                    </a:solidFill>
                    <a:prstDash val="solid"/>
                  </a:ln>
                </c14:spPr>
              </c14:invertSolidFillFmt>
            </c:ext>
            <c:ext xmlns:c16="http://schemas.microsoft.com/office/drawing/2014/chart" uri="{C3380CC4-5D6E-409C-BE32-E72D297353CC}">
              <c16:uniqueId val="{00000005-4C08-4DC8-A571-AE1781654863}"/>
            </c:ext>
          </c:extLst>
        </c:ser>
        <c:ser>
          <c:idx val="5"/>
          <c:order val="5"/>
          <c:tx>
            <c:strRef>
              <c:f>INTERPRETATION!$W$18</c:f>
              <c:strCache>
                <c:ptCount val="1"/>
              </c:strCache>
            </c:strRef>
          </c:tx>
          <c:spPr>
            <a:solidFill>
              <a:srgbClr val="FF8080"/>
            </a:solidFill>
            <a:ln w="12700">
              <a:solidFill>
                <a:srgbClr val="000000"/>
              </a:solidFill>
              <a:prstDash val="solid"/>
            </a:ln>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INTERPRETATION!$AE$18</c:f>
              <c:numCache>
                <c:formatCode>0%</c:formatCode>
                <c:ptCount val="1"/>
                <c:pt idx="0">
                  <c:v>0.4</c:v>
                </c:pt>
              </c:numCache>
            </c:numRef>
          </c:xVal>
          <c:yVal>
            <c:numRef>
              <c:f>INTERPRETATION!$AB$18</c:f>
              <c:numCache>
                <c:formatCode>0</c:formatCode>
                <c:ptCount val="1"/>
                <c:pt idx="0">
                  <c:v>3</c:v>
                </c:pt>
              </c:numCache>
            </c:numRef>
          </c:yVal>
          <c:bubbleSize>
            <c:numRef>
              <c:f>INTERPRETATION!$Z$18</c:f>
              <c:numCache>
                <c:formatCode>0</c:formatCode>
                <c:ptCount val="1"/>
                <c:pt idx="0">
                  <c:v>5</c:v>
                </c:pt>
              </c:numCache>
            </c:numRef>
          </c:bubbleSize>
          <c:bubble3D val="1"/>
          <c:extLst>
            <c:ext xmlns:c16="http://schemas.microsoft.com/office/drawing/2014/chart" uri="{C3380CC4-5D6E-409C-BE32-E72D297353CC}">
              <c16:uniqueId val="{00000006-4C08-4DC8-A571-AE1781654863}"/>
            </c:ext>
          </c:extLst>
        </c:ser>
        <c:ser>
          <c:idx val="6"/>
          <c:order val="6"/>
          <c:tx>
            <c:strRef>
              <c:f>INTERPRETATION!$W$21</c:f>
              <c:strCache>
                <c:ptCount val="1"/>
              </c:strCache>
            </c:strRef>
          </c:tx>
          <c:spPr>
            <a:solidFill>
              <a:srgbClr val="0066CC"/>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Arial"/>
                    <a:ea typeface="Arial"/>
                    <a:cs typeface="Arial"/>
                  </a:defRPr>
                </a:pPr>
                <a:endParaRPr lang="en-US"/>
              </a:p>
            </c:tx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INTERPRETATION!$AE$21</c:f>
              <c:numCache>
                <c:formatCode>0%</c:formatCode>
                <c:ptCount val="1"/>
                <c:pt idx="0">
                  <c:v>0.2</c:v>
                </c:pt>
              </c:numCache>
            </c:numRef>
          </c:xVal>
          <c:yVal>
            <c:numRef>
              <c:f>INTERPRETATION!$AB$21</c:f>
              <c:numCache>
                <c:formatCode>0</c:formatCode>
                <c:ptCount val="1"/>
                <c:pt idx="0">
                  <c:v>2</c:v>
                </c:pt>
              </c:numCache>
            </c:numRef>
          </c:yVal>
          <c:bubbleSize>
            <c:numRef>
              <c:f>INTERPRETATION!$Z$21</c:f>
              <c:numCache>
                <c:formatCode>0</c:formatCode>
                <c:ptCount val="1"/>
                <c:pt idx="0">
                  <c:v>5</c:v>
                </c:pt>
              </c:numCache>
            </c:numRef>
          </c:bubbleSize>
          <c:bubble3D val="1"/>
          <c:extLst>
            <c:ext xmlns:c16="http://schemas.microsoft.com/office/drawing/2014/chart" uri="{C3380CC4-5D6E-409C-BE32-E72D297353CC}">
              <c16:uniqueId val="{00000007-4C08-4DC8-A571-AE1781654863}"/>
            </c:ext>
          </c:extLst>
        </c:ser>
        <c:ser>
          <c:idx val="7"/>
          <c:order val="7"/>
          <c:tx>
            <c:strRef>
              <c:f>INTERPRETATION!$W$24</c:f>
              <c:strCache>
                <c:ptCount val="1"/>
              </c:strCache>
            </c:strRef>
          </c:tx>
          <c:spPr>
            <a:solidFill>
              <a:srgbClr val="CCCCFF"/>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Arial"/>
                    <a:ea typeface="Arial"/>
                    <a:cs typeface="Arial"/>
                  </a:defRPr>
                </a:pPr>
                <a:endParaRPr lang="en-US"/>
              </a:p>
            </c:tx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INTERPRETATION!$AE$24</c:f>
              <c:numCache>
                <c:formatCode>0%</c:formatCode>
                <c:ptCount val="1"/>
                <c:pt idx="0">
                  <c:v>0.125</c:v>
                </c:pt>
              </c:numCache>
            </c:numRef>
          </c:xVal>
          <c:yVal>
            <c:numRef>
              <c:f>INTERPRETATION!$AB$24</c:f>
              <c:numCache>
                <c:formatCode>0</c:formatCode>
                <c:ptCount val="1"/>
                <c:pt idx="0">
                  <c:v>-4</c:v>
                </c:pt>
              </c:numCache>
            </c:numRef>
          </c:yVal>
          <c:bubbleSize>
            <c:numRef>
              <c:f>INTERPRETATION!$Z$24</c:f>
              <c:numCache>
                <c:formatCode>0</c:formatCode>
                <c:ptCount val="1"/>
                <c:pt idx="0">
                  <c:v>8</c:v>
                </c:pt>
              </c:numCache>
            </c:numRef>
          </c:bubbleSize>
          <c:bubble3D val="1"/>
          <c:extLst>
            <c:ext xmlns:c16="http://schemas.microsoft.com/office/drawing/2014/chart" uri="{C3380CC4-5D6E-409C-BE32-E72D297353CC}">
              <c16:uniqueId val="{00000008-4C08-4DC8-A571-AE1781654863}"/>
            </c:ext>
          </c:extLst>
        </c:ser>
        <c:ser>
          <c:idx val="8"/>
          <c:order val="8"/>
          <c:tx>
            <c:strRef>
              <c:f>INTERPRETATION!$W$27</c:f>
              <c:strCache>
                <c:ptCount val="1"/>
              </c:strCache>
            </c:strRef>
          </c:tx>
          <c:spPr>
            <a:solidFill>
              <a:srgbClr val="000080"/>
            </a:solidFill>
            <a:ln w="12700">
              <a:solidFill>
                <a:srgbClr val="000000"/>
              </a:solidFill>
              <a:prstDash val="solid"/>
            </a:ln>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INTERPRETATION!$AE$27</c:f>
              <c:numCache>
                <c:formatCode>0%</c:formatCode>
                <c:ptCount val="1"/>
                <c:pt idx="0">
                  <c:v>6</c:v>
                </c:pt>
              </c:numCache>
            </c:numRef>
          </c:xVal>
          <c:yVal>
            <c:numRef>
              <c:f>INTERPRETATION!$AB$27</c:f>
              <c:numCache>
                <c:formatCode>0</c:formatCode>
                <c:ptCount val="1"/>
                <c:pt idx="0">
                  <c:v>-2</c:v>
                </c:pt>
              </c:numCache>
            </c:numRef>
          </c:yVal>
          <c:bubbleSize>
            <c:numRef>
              <c:f>INTERPRETATION!$Z$27</c:f>
              <c:numCache>
                <c:formatCode>0</c:formatCode>
                <c:ptCount val="1"/>
                <c:pt idx="0">
                  <c:v>2</c:v>
                </c:pt>
              </c:numCache>
            </c:numRef>
          </c:bubbleSize>
          <c:bubble3D val="1"/>
          <c:extLst>
            <c:ext xmlns:c16="http://schemas.microsoft.com/office/drawing/2014/chart" uri="{C3380CC4-5D6E-409C-BE32-E72D297353CC}">
              <c16:uniqueId val="{00000009-4C08-4DC8-A571-AE1781654863}"/>
            </c:ext>
          </c:extLst>
        </c:ser>
        <c:ser>
          <c:idx val="9"/>
          <c:order val="9"/>
          <c:tx>
            <c:strRef>
              <c:f>INTERPRETATION!$W$30</c:f>
              <c:strCache>
                <c:ptCount val="1"/>
              </c:strCache>
            </c:strRef>
          </c:tx>
          <c:spPr>
            <a:solidFill>
              <a:srgbClr val="FF00FF"/>
            </a:solidFill>
            <a:ln w="12700">
              <a:solidFill>
                <a:srgbClr val="000000"/>
              </a:solidFill>
              <a:prstDash val="solid"/>
            </a:ln>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INTERPRETATION!$AE$30</c:f>
              <c:numCache>
                <c:formatCode>0%</c:formatCode>
                <c:ptCount val="1"/>
                <c:pt idx="0">
                  <c:v>1.3333333333333333</c:v>
                </c:pt>
              </c:numCache>
            </c:numRef>
          </c:xVal>
          <c:yVal>
            <c:numRef>
              <c:f>INTERPRETATION!$AB$30</c:f>
              <c:numCache>
                <c:formatCode>0</c:formatCode>
                <c:ptCount val="1"/>
                <c:pt idx="0">
                  <c:v>-1</c:v>
                </c:pt>
              </c:numCache>
            </c:numRef>
          </c:yVal>
          <c:bubbleSize>
            <c:numRef>
              <c:f>INTERPRETATION!$Z$30</c:f>
              <c:numCache>
                <c:formatCode>0</c:formatCode>
                <c:ptCount val="1"/>
                <c:pt idx="0">
                  <c:v>3</c:v>
                </c:pt>
              </c:numCache>
            </c:numRef>
          </c:bubbleSize>
          <c:bubble3D val="1"/>
          <c:extLst>
            <c:ext xmlns:c16="http://schemas.microsoft.com/office/drawing/2014/chart" uri="{C3380CC4-5D6E-409C-BE32-E72D297353CC}">
              <c16:uniqueId val="{0000000A-4C08-4DC8-A571-AE1781654863}"/>
            </c:ext>
          </c:extLst>
        </c:ser>
        <c:ser>
          <c:idx val="10"/>
          <c:order val="10"/>
          <c:tx>
            <c:strRef>
              <c:f>INTERPRETATION!$W$33</c:f>
              <c:strCache>
                <c:ptCount val="1"/>
              </c:strCache>
            </c:strRef>
          </c:tx>
          <c:spPr>
            <a:solidFill>
              <a:srgbClr val="FFFF00"/>
            </a:solidFill>
            <a:ln w="12700">
              <a:solidFill>
                <a:srgbClr val="000000"/>
              </a:solidFill>
              <a:prstDash val="solid"/>
            </a:ln>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INTERPRETATION!$AE$33</c:f>
              <c:numCache>
                <c:formatCode>0%</c:formatCode>
                <c:ptCount val="1"/>
                <c:pt idx="0">
                  <c:v>1</c:v>
                </c:pt>
              </c:numCache>
            </c:numRef>
          </c:xVal>
          <c:yVal>
            <c:numRef>
              <c:f>INTERPRETATION!$AB$33</c:f>
              <c:numCache>
                <c:formatCode>0</c:formatCode>
                <c:ptCount val="1"/>
                <c:pt idx="0">
                  <c:v>-2</c:v>
                </c:pt>
              </c:numCache>
            </c:numRef>
          </c:yVal>
          <c:bubbleSize>
            <c:numRef>
              <c:f>INTERPRETATION!$Z$33</c:f>
              <c:numCache>
                <c:formatCode>0</c:formatCode>
                <c:ptCount val="1"/>
                <c:pt idx="0">
                  <c:v>3</c:v>
                </c:pt>
              </c:numCache>
            </c:numRef>
          </c:bubbleSize>
          <c:bubble3D val="1"/>
          <c:extLst>
            <c:ext xmlns:c16="http://schemas.microsoft.com/office/drawing/2014/chart" uri="{C3380CC4-5D6E-409C-BE32-E72D297353CC}">
              <c16:uniqueId val="{0000000B-4C08-4DC8-A571-AE1781654863}"/>
            </c:ext>
          </c:extLst>
        </c:ser>
        <c:dLbls>
          <c:showLegendKey val="0"/>
          <c:showVal val="0"/>
          <c:showCatName val="1"/>
          <c:showSerName val="0"/>
          <c:showPercent val="0"/>
          <c:showBubbleSize val="0"/>
        </c:dLbls>
        <c:bubbleScale val="100"/>
        <c:showNegBubbles val="0"/>
        <c:axId val="315509568"/>
        <c:axId val="315510144"/>
      </c:bubbleChart>
      <c:valAx>
        <c:axId val="315509568"/>
        <c:scaling>
          <c:orientation val="minMax"/>
          <c:max val="2"/>
          <c:min val="0"/>
        </c:scaling>
        <c:delete val="0"/>
        <c:axPos val="b"/>
        <c:title>
          <c:tx>
            <c:rich>
              <a:bodyPr/>
              <a:lstStyle/>
              <a:p>
                <a:pPr>
                  <a:defRPr sz="800" b="1" i="0" u="none" strike="noStrike" baseline="0">
                    <a:solidFill>
                      <a:srgbClr val="000000"/>
                    </a:solidFill>
                    <a:latin typeface="Arial"/>
                    <a:ea typeface="Arial"/>
                    <a:cs typeface="Arial"/>
                  </a:defRPr>
                </a:pPr>
                <a:r>
                  <a:rPr lang="en-CA"/>
                  <a:t>cost coverage</a:t>
                </a:r>
              </a:p>
            </c:rich>
          </c:tx>
          <c:layout>
            <c:manualLayout>
              <c:xMode val="edge"/>
              <c:yMode val="edge"/>
              <c:x val="0.77096771914320039"/>
              <c:y val="0.77834510335670271"/>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30000">
                <a:solidFill>
                  <a:srgbClr val="000000"/>
                </a:solidFill>
                <a:latin typeface="Arial"/>
                <a:ea typeface="Arial"/>
                <a:cs typeface="Arial"/>
              </a:defRPr>
            </a:pPr>
            <a:endParaRPr lang="en-US"/>
          </a:p>
        </c:txPr>
        <c:crossAx val="315510144"/>
        <c:crosses val="autoZero"/>
        <c:crossBetween val="midCat"/>
        <c:majorUnit val="0.25"/>
        <c:minorUnit val="0.1"/>
      </c:valAx>
      <c:valAx>
        <c:axId val="315510144"/>
        <c:scaling>
          <c:orientation val="minMax"/>
          <c:max val="6"/>
          <c:min val="-6"/>
        </c:scaling>
        <c:delete val="0"/>
        <c:axPos val="l"/>
        <c:title>
          <c:tx>
            <c:rich>
              <a:bodyPr/>
              <a:lstStyle/>
              <a:p>
                <a:pPr>
                  <a:defRPr sz="800" b="1" i="0" u="none" strike="noStrike" baseline="0">
                    <a:solidFill>
                      <a:srgbClr val="000000"/>
                    </a:solidFill>
                    <a:latin typeface="Arial"/>
                    <a:ea typeface="Arial"/>
                    <a:cs typeface="Arial"/>
                  </a:defRPr>
                </a:pPr>
                <a:r>
                  <a:rPr lang="en-CA"/>
                  <a:t>mission contribution</a:t>
                </a:r>
              </a:p>
            </c:rich>
          </c:tx>
          <c:layout>
            <c:manualLayout>
              <c:xMode val="edge"/>
              <c:yMode val="edge"/>
              <c:x val="2.3353150326044708E-2"/>
              <c:y val="0.31222831166640036"/>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15509568"/>
        <c:crosses val="autoZero"/>
        <c:crossBetween val="midCat"/>
        <c:majorUnit val="1"/>
        <c:minorUnit val="0.5"/>
      </c:valAx>
      <c:spPr>
        <a:solidFill>
          <a:srgbClr val="FFFFFF"/>
        </a:solidFill>
        <a:ln w="3175">
          <a:solidFill>
            <a:srgbClr val="000000"/>
          </a:solidFill>
          <a:prstDash val="solid"/>
        </a:ln>
      </c:spPr>
    </c:plotArea>
    <c:legend>
      <c:legendPos val="b"/>
      <c:layout>
        <c:manualLayout>
          <c:xMode val="edge"/>
          <c:yMode val="edge"/>
          <c:x val="3.9182752978546814E-2"/>
          <c:y val="0.80846238429958461"/>
          <c:w val="0.91562838428980242"/>
          <c:h val="0.14868420517202918"/>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44" r="0.75000000000000244" t="1" header="0.5" footer="0.5"/>
    <c:pageSetup/>
  </c:printSettings>
  <c:userShapes r:id="rId1"/>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000000"/>
                </a:solidFill>
                <a:latin typeface="Arial"/>
                <a:ea typeface="Arial"/>
                <a:cs typeface="Arial"/>
              </a:defRPr>
            </a:pPr>
            <a:r>
              <a:rPr lang="en-CA"/>
              <a:t>Mission &amp; Merit</a:t>
            </a:r>
          </a:p>
        </c:rich>
      </c:tx>
      <c:layout>
        <c:manualLayout>
          <c:xMode val="edge"/>
          <c:yMode val="edge"/>
          <c:x val="0.23117618540650001"/>
          <c:y val="3.0121474996270999E-2"/>
        </c:manualLayout>
      </c:layout>
      <c:overlay val="0"/>
      <c:spPr>
        <a:noFill/>
        <a:ln w="25400">
          <a:noFill/>
        </a:ln>
      </c:spPr>
    </c:title>
    <c:autoTitleDeleted val="0"/>
    <c:plotArea>
      <c:layout>
        <c:manualLayout>
          <c:layoutTarget val="inner"/>
          <c:xMode val="edge"/>
          <c:yMode val="edge"/>
          <c:x val="0.12814425469543611"/>
          <c:y val="9.0742996748048046E-2"/>
          <c:w val="0.81040733544670496"/>
          <c:h val="0.82417911597528304"/>
        </c:manualLayout>
      </c:layout>
      <c:bubbleChart>
        <c:varyColors val="0"/>
        <c:ser>
          <c:idx val="0"/>
          <c:order val="0"/>
          <c:tx>
            <c:strRef>
              <c:f>INTERPRETATION!$W$6</c:f>
              <c:strCache>
                <c:ptCount val="1"/>
              </c:strCache>
            </c:strRef>
          </c:tx>
          <c:spPr>
            <a:solidFill>
              <a:srgbClr val="9999FF"/>
            </a:solidFill>
            <a:ln w="12700">
              <a:solidFill>
                <a:srgbClr val="000000"/>
              </a:solidFill>
              <a:prstDash val="solid"/>
            </a:ln>
          </c:spPr>
          <c:invertIfNegative val="0"/>
          <c:dLbls>
            <c:spPr>
              <a:noFill/>
              <a:ln w="25400">
                <a:noFill/>
              </a:ln>
            </c:spPr>
            <c:txPr>
              <a:bodyPr/>
              <a:lstStyle/>
              <a:p>
                <a:pPr algn="ctr" rtl="0">
                  <a:defRPr sz="1000" b="0" i="0" u="none" strike="noStrike" baseline="0">
                    <a:solidFill>
                      <a:srgbClr val="000000"/>
                    </a:solidFill>
                    <a:latin typeface="Arial"/>
                    <a:ea typeface="Arial"/>
                    <a:cs typeface="Arial"/>
                  </a:defRPr>
                </a:pPr>
                <a:endParaRPr lang="en-US"/>
              </a:p>
            </c:tx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INTERPRETATION!$AC$6</c:f>
              <c:numCache>
                <c:formatCode>0</c:formatCode>
                <c:ptCount val="1"/>
                <c:pt idx="0">
                  <c:v>4</c:v>
                </c:pt>
              </c:numCache>
            </c:numRef>
          </c:xVal>
          <c:yVal>
            <c:numRef>
              <c:f>INTERPRETATION!$AB$6</c:f>
              <c:numCache>
                <c:formatCode>0</c:formatCode>
                <c:ptCount val="1"/>
                <c:pt idx="0">
                  <c:v>1</c:v>
                </c:pt>
              </c:numCache>
            </c:numRef>
          </c:yVal>
          <c:bubbleSize>
            <c:numRef>
              <c:f>INTERPRETATION!$Z$6</c:f>
              <c:numCache>
                <c:formatCode>0</c:formatCode>
                <c:ptCount val="1"/>
                <c:pt idx="0">
                  <c:v>8</c:v>
                </c:pt>
              </c:numCache>
            </c:numRef>
          </c:bubbleSize>
          <c:bubble3D val="1"/>
          <c:extLst>
            <c:ext xmlns:c16="http://schemas.microsoft.com/office/drawing/2014/chart" uri="{C3380CC4-5D6E-409C-BE32-E72D297353CC}">
              <c16:uniqueId val="{00000000-9C6B-4FCD-9957-E49521F4A985}"/>
            </c:ext>
          </c:extLst>
        </c:ser>
        <c:ser>
          <c:idx val="1"/>
          <c:order val="1"/>
          <c:tx>
            <c:strRef>
              <c:f>INTERPRETATION!$W$9</c:f>
              <c:strCache>
                <c:ptCount val="1"/>
              </c:strCache>
            </c:strRef>
          </c:tx>
          <c:spPr>
            <a:solidFill>
              <a:srgbClr val="993366"/>
            </a:solidFill>
            <a:ln w="12700">
              <a:solidFill>
                <a:srgbClr val="000000"/>
              </a:solidFill>
              <a:prstDash val="solid"/>
            </a:ln>
          </c:spPr>
          <c:invertIfNegative val="0"/>
          <c:dLbls>
            <c:spPr>
              <a:noFill/>
              <a:ln w="25400">
                <a:noFill/>
              </a:ln>
            </c:spPr>
            <c:txPr>
              <a:bodyPr/>
              <a:lstStyle/>
              <a:p>
                <a:pPr algn="ctr" rtl="0">
                  <a:defRPr sz="1000" b="0" i="0" u="none" strike="noStrike" baseline="0">
                    <a:solidFill>
                      <a:srgbClr val="000000"/>
                    </a:solidFill>
                    <a:latin typeface="Arial"/>
                    <a:ea typeface="Arial"/>
                    <a:cs typeface="Arial"/>
                  </a:defRPr>
                </a:pPr>
                <a:endParaRPr lang="en-US"/>
              </a:p>
            </c:tx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INTERPRETATION!$AC$9</c:f>
              <c:numCache>
                <c:formatCode>0</c:formatCode>
                <c:ptCount val="1"/>
                <c:pt idx="0">
                  <c:v>5</c:v>
                </c:pt>
              </c:numCache>
            </c:numRef>
          </c:xVal>
          <c:yVal>
            <c:numRef>
              <c:f>INTERPRETATION!$AB$9</c:f>
              <c:numCache>
                <c:formatCode>0</c:formatCode>
                <c:ptCount val="1"/>
                <c:pt idx="0">
                  <c:v>-2</c:v>
                </c:pt>
              </c:numCache>
            </c:numRef>
          </c:yVal>
          <c:bubbleSize>
            <c:numRef>
              <c:f>INTERPRETATION!$Z$9</c:f>
              <c:numCache>
                <c:formatCode>0</c:formatCode>
                <c:ptCount val="1"/>
                <c:pt idx="0">
                  <c:v>7</c:v>
                </c:pt>
              </c:numCache>
            </c:numRef>
          </c:bubbleSize>
          <c:bubble3D val="1"/>
          <c:extLst>
            <c:ext xmlns:c16="http://schemas.microsoft.com/office/drawing/2014/chart" uri="{C3380CC4-5D6E-409C-BE32-E72D297353CC}">
              <c16:uniqueId val="{00000001-9C6B-4FCD-9957-E49521F4A985}"/>
            </c:ext>
          </c:extLst>
        </c:ser>
        <c:ser>
          <c:idx val="2"/>
          <c:order val="2"/>
          <c:tx>
            <c:strRef>
              <c:f>INTERPRETATION!$W$12</c:f>
              <c:strCache>
                <c:ptCount val="1"/>
              </c:strCache>
            </c:strRef>
          </c:tx>
          <c:spPr>
            <a:solidFill>
              <a:srgbClr val="FFFFCC"/>
            </a:solidFill>
            <a:ln w="12700">
              <a:solidFill>
                <a:srgbClr val="000000"/>
              </a:solidFill>
              <a:prstDash val="solid"/>
            </a:ln>
          </c:spPr>
          <c:invertIfNegative val="0"/>
          <c:dLbls>
            <c:spPr>
              <a:noFill/>
              <a:ln w="25400">
                <a:noFill/>
              </a:ln>
            </c:spPr>
            <c:txPr>
              <a:bodyPr/>
              <a:lstStyle/>
              <a:p>
                <a:pPr algn="ctr" rtl="0">
                  <a:defRPr sz="1000" b="0" i="0" u="none" strike="noStrike" baseline="0">
                    <a:solidFill>
                      <a:srgbClr val="000000"/>
                    </a:solidFill>
                    <a:latin typeface="Arial"/>
                    <a:ea typeface="Arial"/>
                    <a:cs typeface="Arial"/>
                  </a:defRPr>
                </a:pPr>
                <a:endParaRPr lang="en-US"/>
              </a:p>
            </c:tx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INTERPRETATION!$AC$12</c:f>
              <c:numCache>
                <c:formatCode>0</c:formatCode>
                <c:ptCount val="1"/>
                <c:pt idx="0">
                  <c:v>2</c:v>
                </c:pt>
              </c:numCache>
            </c:numRef>
          </c:xVal>
          <c:yVal>
            <c:numRef>
              <c:f>INTERPRETATION!$AB$12</c:f>
              <c:numCache>
                <c:formatCode>0</c:formatCode>
                <c:ptCount val="1"/>
                <c:pt idx="0">
                  <c:v>1</c:v>
                </c:pt>
              </c:numCache>
            </c:numRef>
          </c:yVal>
          <c:bubbleSize>
            <c:numRef>
              <c:f>INTERPRETATION!$Z$12</c:f>
              <c:numCache>
                <c:formatCode>0</c:formatCode>
                <c:ptCount val="1"/>
                <c:pt idx="0">
                  <c:v>9</c:v>
                </c:pt>
              </c:numCache>
            </c:numRef>
          </c:bubbleSize>
          <c:bubble3D val="1"/>
          <c:extLst>
            <c:ext xmlns:c16="http://schemas.microsoft.com/office/drawing/2014/chart" uri="{C3380CC4-5D6E-409C-BE32-E72D297353CC}">
              <c16:uniqueId val="{00000002-9C6B-4FCD-9957-E49521F4A985}"/>
            </c:ext>
          </c:extLst>
        </c:ser>
        <c:ser>
          <c:idx val="3"/>
          <c:order val="3"/>
          <c:tx>
            <c:strRef>
              <c:f>INTERPRETATION!$W$15</c:f>
              <c:strCache>
                <c:ptCount val="1"/>
              </c:strCache>
            </c:strRef>
          </c:tx>
          <c:spPr>
            <a:solidFill>
              <a:srgbClr val="CCFFFF"/>
            </a:solidFill>
            <a:ln w="12700">
              <a:solidFill>
                <a:srgbClr val="000000"/>
              </a:solidFill>
              <a:prstDash val="solid"/>
            </a:ln>
          </c:spPr>
          <c:invertIfNegative val="0"/>
          <c:dLbls>
            <c:spPr>
              <a:noFill/>
              <a:ln w="25400">
                <a:noFill/>
              </a:ln>
            </c:spPr>
            <c:txPr>
              <a:bodyPr/>
              <a:lstStyle/>
              <a:p>
                <a:pPr algn="ctr" rtl="0">
                  <a:defRPr sz="1000" b="0" i="0" u="none" strike="noStrike" baseline="0">
                    <a:solidFill>
                      <a:srgbClr val="000000"/>
                    </a:solidFill>
                    <a:latin typeface="Arial"/>
                    <a:ea typeface="Arial"/>
                    <a:cs typeface="Arial"/>
                  </a:defRPr>
                </a:pPr>
                <a:endParaRPr lang="en-US"/>
              </a:p>
            </c:tx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INTERPRETATION!$AC$15</c:f>
              <c:numCache>
                <c:formatCode>0</c:formatCode>
                <c:ptCount val="1"/>
                <c:pt idx="0">
                  <c:v>3</c:v>
                </c:pt>
              </c:numCache>
            </c:numRef>
          </c:xVal>
          <c:yVal>
            <c:numRef>
              <c:f>INTERPRETATION!$AB$15</c:f>
              <c:numCache>
                <c:formatCode>0</c:formatCode>
                <c:ptCount val="1"/>
                <c:pt idx="0">
                  <c:v>4</c:v>
                </c:pt>
              </c:numCache>
            </c:numRef>
          </c:yVal>
          <c:bubbleSize>
            <c:numRef>
              <c:f>INTERPRETATION!$Z$15</c:f>
              <c:numCache>
                <c:formatCode>0</c:formatCode>
                <c:ptCount val="1"/>
                <c:pt idx="0">
                  <c:v>4</c:v>
                </c:pt>
              </c:numCache>
            </c:numRef>
          </c:bubbleSize>
          <c:bubble3D val="1"/>
          <c:extLst>
            <c:ext xmlns:c16="http://schemas.microsoft.com/office/drawing/2014/chart" uri="{C3380CC4-5D6E-409C-BE32-E72D297353CC}">
              <c16:uniqueId val="{00000003-9C6B-4FCD-9957-E49521F4A985}"/>
            </c:ext>
          </c:extLst>
        </c:ser>
        <c:ser>
          <c:idx val="4"/>
          <c:order val="4"/>
          <c:tx>
            <c:strRef>
              <c:f>INTERPRETATION!$W$35:$W$37</c:f>
              <c:strCache>
                <c:ptCount val="3"/>
                <c:pt idx="0">
                  <c:v>CENTER</c:v>
                </c:pt>
                <c:pt idx="1">
                  <c:v>OF</c:v>
                </c:pt>
                <c:pt idx="2">
                  <c:v>GRAVITY</c:v>
                </c:pt>
              </c:strCache>
            </c:strRef>
          </c:tx>
          <c:spPr>
            <a:solidFill>
              <a:srgbClr val="000000"/>
            </a:solidFill>
            <a:ln w="12700">
              <a:solidFill>
                <a:srgbClr val="000000"/>
              </a:solidFill>
              <a:prstDash val="solid"/>
            </a:ln>
          </c:spPr>
          <c:invertIfNegative val="1"/>
          <c:dLbls>
            <c:spPr>
              <a:noFill/>
              <a:ln>
                <a:noFill/>
              </a:ln>
              <a:effectLst/>
            </c:spPr>
            <c:txPr>
              <a:bodyPr/>
              <a:lstStyle/>
              <a:p>
                <a:pPr>
                  <a:defRPr sz="1000" baseline="0"/>
                </a:pPr>
                <a:endParaRPr lang="en-US"/>
              </a:p>
            </c:tx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INTERPRETATION!$AC$36</c:f>
              <c:numCache>
                <c:formatCode>0.0</c:formatCode>
                <c:ptCount val="1"/>
                <c:pt idx="0">
                  <c:v>3.2037037037037037</c:v>
                </c:pt>
              </c:numCache>
            </c:numRef>
          </c:xVal>
          <c:yVal>
            <c:numRef>
              <c:f>INTERPRETATION!$AB$36</c:f>
              <c:numCache>
                <c:formatCode>0.0</c:formatCode>
                <c:ptCount val="1"/>
                <c:pt idx="0">
                  <c:v>-1.8518518518518517E-2</c:v>
                </c:pt>
              </c:numCache>
            </c:numRef>
          </c:yVal>
          <c:bubbleSize>
            <c:numRef>
              <c:f>INTERPRETATION!$Z$37</c:f>
              <c:numCache>
                <c:formatCode>General</c:formatCode>
                <c:ptCount val="1"/>
                <c:pt idx="0">
                  <c:v>25</c:v>
                </c:pt>
              </c:numCache>
            </c:numRef>
          </c:bubbleSize>
          <c:bubble3D val="1"/>
          <c:extLst>
            <c:ext xmlns:c14="http://schemas.microsoft.com/office/drawing/2007/8/2/chart" uri="{6F2FDCE9-48DA-4B69-8628-5D25D57E5C99}">
              <c14:invertSolidFillFmt>
                <c14:spPr xmlns:c14="http://schemas.microsoft.com/office/drawing/2007/8/2/chart">
                  <a:solidFill>
                    <a:srgbClr val="FFFFFF"/>
                  </a:solidFill>
                  <a:ln w="12700">
                    <a:solidFill>
                      <a:srgbClr val="000000"/>
                    </a:solidFill>
                    <a:prstDash val="solid"/>
                  </a:ln>
                </c14:spPr>
              </c14:invertSolidFillFmt>
            </c:ext>
            <c:ext xmlns:c16="http://schemas.microsoft.com/office/drawing/2014/chart" uri="{C3380CC4-5D6E-409C-BE32-E72D297353CC}">
              <c16:uniqueId val="{00000004-9C6B-4FCD-9957-E49521F4A985}"/>
            </c:ext>
          </c:extLst>
        </c:ser>
        <c:ser>
          <c:idx val="5"/>
          <c:order val="5"/>
          <c:tx>
            <c:strRef>
              <c:f>INTERPRETATION!$W$18</c:f>
              <c:strCache>
                <c:ptCount val="1"/>
              </c:strCache>
            </c:strRef>
          </c:tx>
          <c:spPr>
            <a:solidFill>
              <a:srgbClr val="FF8080"/>
            </a:solidFill>
            <a:ln w="12700">
              <a:solidFill>
                <a:srgbClr val="000000"/>
              </a:solidFill>
              <a:prstDash val="solid"/>
            </a:ln>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INTERPRETATION!$AC$18</c:f>
              <c:numCache>
                <c:formatCode>0</c:formatCode>
                <c:ptCount val="1"/>
                <c:pt idx="0">
                  <c:v>2</c:v>
                </c:pt>
              </c:numCache>
            </c:numRef>
          </c:xVal>
          <c:yVal>
            <c:numRef>
              <c:f>INTERPRETATION!$AB$18</c:f>
              <c:numCache>
                <c:formatCode>0</c:formatCode>
                <c:ptCount val="1"/>
                <c:pt idx="0">
                  <c:v>3</c:v>
                </c:pt>
              </c:numCache>
            </c:numRef>
          </c:yVal>
          <c:bubbleSize>
            <c:numRef>
              <c:f>INTERPRETATION!$Z$18</c:f>
              <c:numCache>
                <c:formatCode>0</c:formatCode>
                <c:ptCount val="1"/>
                <c:pt idx="0">
                  <c:v>5</c:v>
                </c:pt>
              </c:numCache>
            </c:numRef>
          </c:bubbleSize>
          <c:bubble3D val="1"/>
          <c:extLst>
            <c:ext xmlns:c16="http://schemas.microsoft.com/office/drawing/2014/chart" uri="{C3380CC4-5D6E-409C-BE32-E72D297353CC}">
              <c16:uniqueId val="{00000005-9C6B-4FCD-9957-E49521F4A985}"/>
            </c:ext>
          </c:extLst>
        </c:ser>
        <c:ser>
          <c:idx val="6"/>
          <c:order val="6"/>
          <c:tx>
            <c:strRef>
              <c:f>INTERPRETATION!$W$21</c:f>
              <c:strCache>
                <c:ptCount val="1"/>
              </c:strCache>
            </c:strRef>
          </c:tx>
          <c:spPr>
            <a:solidFill>
              <a:srgbClr val="0066CC"/>
            </a:solidFill>
            <a:ln w="12700">
              <a:solidFill>
                <a:srgbClr val="000000"/>
              </a:solidFill>
              <a:prstDash val="solid"/>
            </a:ln>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INTERPRETATION!$AC$21</c:f>
              <c:numCache>
                <c:formatCode>0</c:formatCode>
                <c:ptCount val="1"/>
                <c:pt idx="0">
                  <c:v>1</c:v>
                </c:pt>
              </c:numCache>
            </c:numRef>
          </c:xVal>
          <c:yVal>
            <c:numRef>
              <c:f>INTERPRETATION!$AB$21</c:f>
              <c:numCache>
                <c:formatCode>0</c:formatCode>
                <c:ptCount val="1"/>
                <c:pt idx="0">
                  <c:v>2</c:v>
                </c:pt>
              </c:numCache>
            </c:numRef>
          </c:yVal>
          <c:bubbleSize>
            <c:numRef>
              <c:f>INTERPRETATION!$Z$21</c:f>
              <c:numCache>
                <c:formatCode>0</c:formatCode>
                <c:ptCount val="1"/>
                <c:pt idx="0">
                  <c:v>5</c:v>
                </c:pt>
              </c:numCache>
            </c:numRef>
          </c:bubbleSize>
          <c:bubble3D val="1"/>
          <c:extLst>
            <c:ext xmlns:c16="http://schemas.microsoft.com/office/drawing/2014/chart" uri="{C3380CC4-5D6E-409C-BE32-E72D297353CC}">
              <c16:uniqueId val="{00000006-9C6B-4FCD-9957-E49521F4A985}"/>
            </c:ext>
          </c:extLst>
        </c:ser>
        <c:ser>
          <c:idx val="7"/>
          <c:order val="7"/>
          <c:tx>
            <c:strRef>
              <c:f>INTERPRETATION!$W$24</c:f>
              <c:strCache>
                <c:ptCount val="1"/>
              </c:strCache>
            </c:strRef>
          </c:tx>
          <c:spPr>
            <a:solidFill>
              <a:srgbClr val="CCCCFF"/>
            </a:solidFill>
            <a:ln w="12700">
              <a:solidFill>
                <a:srgbClr val="000000"/>
              </a:solidFill>
              <a:prstDash val="solid"/>
            </a:ln>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INTERPRETATION!$AC$24</c:f>
              <c:numCache>
                <c:formatCode>0</c:formatCode>
                <c:ptCount val="1"/>
                <c:pt idx="0">
                  <c:v>8</c:v>
                </c:pt>
              </c:numCache>
            </c:numRef>
          </c:xVal>
          <c:yVal>
            <c:numRef>
              <c:f>INTERPRETATION!$AB$24</c:f>
              <c:numCache>
                <c:formatCode>0</c:formatCode>
                <c:ptCount val="1"/>
                <c:pt idx="0">
                  <c:v>-4</c:v>
                </c:pt>
              </c:numCache>
            </c:numRef>
          </c:yVal>
          <c:bubbleSize>
            <c:numRef>
              <c:f>INTERPRETATION!$Z$24</c:f>
              <c:numCache>
                <c:formatCode>0</c:formatCode>
                <c:ptCount val="1"/>
                <c:pt idx="0">
                  <c:v>8</c:v>
                </c:pt>
              </c:numCache>
            </c:numRef>
          </c:bubbleSize>
          <c:bubble3D val="1"/>
          <c:extLst>
            <c:ext xmlns:c16="http://schemas.microsoft.com/office/drawing/2014/chart" uri="{C3380CC4-5D6E-409C-BE32-E72D297353CC}">
              <c16:uniqueId val="{00000007-9C6B-4FCD-9957-E49521F4A985}"/>
            </c:ext>
          </c:extLst>
        </c:ser>
        <c:ser>
          <c:idx val="8"/>
          <c:order val="8"/>
          <c:tx>
            <c:strRef>
              <c:f>INTERPRETATION!$W$27</c:f>
              <c:strCache>
                <c:ptCount val="1"/>
              </c:strCache>
            </c:strRef>
          </c:tx>
          <c:spPr>
            <a:solidFill>
              <a:srgbClr val="000080"/>
            </a:solidFill>
            <a:ln w="12700" cmpd="dbl">
              <a:solidFill>
                <a:srgbClr val="000000"/>
              </a:solidFill>
              <a:prstDash val="solid"/>
            </a:ln>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INTERPRETATION!$AC$27</c:f>
              <c:numCache>
                <c:formatCode>0</c:formatCode>
                <c:ptCount val="1"/>
                <c:pt idx="0">
                  <c:v>6</c:v>
                </c:pt>
              </c:numCache>
            </c:numRef>
          </c:xVal>
          <c:yVal>
            <c:numRef>
              <c:f>INTERPRETATION!$AB$27</c:f>
              <c:numCache>
                <c:formatCode>0</c:formatCode>
                <c:ptCount val="1"/>
                <c:pt idx="0">
                  <c:v>-2</c:v>
                </c:pt>
              </c:numCache>
            </c:numRef>
          </c:yVal>
          <c:bubbleSize>
            <c:numRef>
              <c:f>INTERPRETATION!$Z$27</c:f>
              <c:numCache>
                <c:formatCode>0</c:formatCode>
                <c:ptCount val="1"/>
                <c:pt idx="0">
                  <c:v>2</c:v>
                </c:pt>
              </c:numCache>
            </c:numRef>
          </c:bubbleSize>
          <c:bubble3D val="1"/>
          <c:extLst>
            <c:ext xmlns:c16="http://schemas.microsoft.com/office/drawing/2014/chart" uri="{C3380CC4-5D6E-409C-BE32-E72D297353CC}">
              <c16:uniqueId val="{00000008-9C6B-4FCD-9957-E49521F4A985}"/>
            </c:ext>
          </c:extLst>
        </c:ser>
        <c:ser>
          <c:idx val="9"/>
          <c:order val="9"/>
          <c:tx>
            <c:strRef>
              <c:f>INTERPRETATION!$W$30</c:f>
              <c:strCache>
                <c:ptCount val="1"/>
              </c:strCache>
            </c:strRef>
          </c:tx>
          <c:spPr>
            <a:solidFill>
              <a:srgbClr val="FF00FF"/>
            </a:solidFill>
            <a:ln w="12700">
              <a:solidFill>
                <a:srgbClr val="000000"/>
              </a:solidFill>
              <a:prstDash val="solid"/>
            </a:ln>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INTERPRETATION!$AC$30</c:f>
              <c:numCache>
                <c:formatCode>0</c:formatCode>
                <c:ptCount val="1"/>
                <c:pt idx="0">
                  <c:v>-2</c:v>
                </c:pt>
              </c:numCache>
            </c:numRef>
          </c:xVal>
          <c:yVal>
            <c:numRef>
              <c:f>INTERPRETATION!$AB$30</c:f>
              <c:numCache>
                <c:formatCode>0</c:formatCode>
                <c:ptCount val="1"/>
                <c:pt idx="0">
                  <c:v>-1</c:v>
                </c:pt>
              </c:numCache>
            </c:numRef>
          </c:yVal>
          <c:bubbleSize>
            <c:numRef>
              <c:f>INTERPRETATION!$Z$30</c:f>
              <c:numCache>
                <c:formatCode>0</c:formatCode>
                <c:ptCount val="1"/>
                <c:pt idx="0">
                  <c:v>3</c:v>
                </c:pt>
              </c:numCache>
            </c:numRef>
          </c:bubbleSize>
          <c:bubble3D val="1"/>
          <c:extLst>
            <c:ext xmlns:c16="http://schemas.microsoft.com/office/drawing/2014/chart" uri="{C3380CC4-5D6E-409C-BE32-E72D297353CC}">
              <c16:uniqueId val="{00000009-9C6B-4FCD-9957-E49521F4A985}"/>
            </c:ext>
          </c:extLst>
        </c:ser>
        <c:ser>
          <c:idx val="10"/>
          <c:order val="10"/>
          <c:tx>
            <c:strRef>
              <c:f>INTERPRETATION!$W$33</c:f>
              <c:strCache>
                <c:ptCount val="1"/>
              </c:strCache>
            </c:strRef>
          </c:tx>
          <c:spPr>
            <a:solidFill>
              <a:srgbClr val="FFFF00"/>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INTERPRETATION!$AA$33</c:f>
              <c:numCache>
                <c:formatCode>0</c:formatCode>
                <c:ptCount val="1"/>
                <c:pt idx="0">
                  <c:v>3</c:v>
                </c:pt>
              </c:numCache>
            </c:numRef>
          </c:xVal>
          <c:yVal>
            <c:numRef>
              <c:f>INTERPRETATION!$AC$33</c:f>
              <c:numCache>
                <c:formatCode>0</c:formatCode>
                <c:ptCount val="1"/>
                <c:pt idx="0">
                  <c:v>-3</c:v>
                </c:pt>
              </c:numCache>
            </c:numRef>
          </c:yVal>
          <c:bubbleSize>
            <c:numRef>
              <c:f>INTERPRETATION!$Z$33</c:f>
              <c:numCache>
                <c:formatCode>0</c:formatCode>
                <c:ptCount val="1"/>
                <c:pt idx="0">
                  <c:v>3</c:v>
                </c:pt>
              </c:numCache>
            </c:numRef>
          </c:bubbleSize>
          <c:bubble3D val="1"/>
          <c:extLst>
            <c:ext xmlns:c16="http://schemas.microsoft.com/office/drawing/2014/chart" uri="{C3380CC4-5D6E-409C-BE32-E72D297353CC}">
              <c16:uniqueId val="{0000000A-9C6B-4FCD-9957-E49521F4A985}"/>
            </c:ext>
          </c:extLst>
        </c:ser>
        <c:dLbls>
          <c:showLegendKey val="0"/>
          <c:showVal val="0"/>
          <c:showCatName val="1"/>
          <c:showSerName val="0"/>
          <c:showPercent val="0"/>
          <c:showBubbleSize val="0"/>
        </c:dLbls>
        <c:bubbleScale val="100"/>
        <c:showNegBubbles val="0"/>
        <c:axId val="315513600"/>
        <c:axId val="315514176"/>
      </c:bubbleChart>
      <c:valAx>
        <c:axId val="315513600"/>
        <c:scaling>
          <c:orientation val="minMax"/>
          <c:max val="10"/>
          <c:min val="0"/>
        </c:scaling>
        <c:delete val="0"/>
        <c:axPos val="b"/>
        <c:title>
          <c:tx>
            <c:rich>
              <a:bodyPr/>
              <a:lstStyle/>
              <a:p>
                <a:pPr>
                  <a:defRPr sz="800" b="1" i="0" u="none" strike="noStrike" baseline="0">
                    <a:solidFill>
                      <a:srgbClr val="000000"/>
                    </a:solidFill>
                    <a:latin typeface="Arial"/>
                    <a:ea typeface="Arial"/>
                    <a:cs typeface="Arial"/>
                  </a:defRPr>
                </a:pPr>
                <a:r>
                  <a:rPr lang="en-US"/>
                  <a:t>merit</a:t>
                </a:r>
              </a:p>
            </c:rich>
          </c:tx>
          <c:layout>
            <c:manualLayout>
              <c:xMode val="edge"/>
              <c:yMode val="edge"/>
              <c:x val="0.87003632918036355"/>
              <c:y val="0.92113446328358273"/>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30000">
                <a:solidFill>
                  <a:srgbClr val="000000"/>
                </a:solidFill>
                <a:latin typeface="Arial"/>
                <a:ea typeface="Arial"/>
                <a:cs typeface="Arial"/>
              </a:defRPr>
            </a:pPr>
            <a:endParaRPr lang="en-US"/>
          </a:p>
        </c:txPr>
        <c:crossAx val="315514176"/>
        <c:crosses val="autoZero"/>
        <c:crossBetween val="midCat"/>
        <c:majorUnit val="1"/>
        <c:minorUnit val="0.5"/>
      </c:valAx>
      <c:valAx>
        <c:axId val="315514176"/>
        <c:scaling>
          <c:orientation val="minMax"/>
          <c:max val="6"/>
          <c:min val="-6"/>
        </c:scaling>
        <c:delete val="0"/>
        <c:axPos val="l"/>
        <c:title>
          <c:tx>
            <c:rich>
              <a:bodyPr/>
              <a:lstStyle/>
              <a:p>
                <a:pPr>
                  <a:defRPr sz="800" b="1" i="0" u="none" strike="noStrike" baseline="0">
                    <a:solidFill>
                      <a:srgbClr val="000000"/>
                    </a:solidFill>
                    <a:latin typeface="Arial"/>
                    <a:ea typeface="Arial"/>
                    <a:cs typeface="Arial"/>
                  </a:defRPr>
                </a:pPr>
                <a:r>
                  <a:rPr lang="en-CA"/>
                  <a:t>mission contribution</a:t>
                </a:r>
              </a:p>
            </c:rich>
          </c:tx>
          <c:layout>
            <c:manualLayout>
              <c:xMode val="edge"/>
              <c:yMode val="edge"/>
              <c:x val="3.377057714670241E-2"/>
              <c:y val="0.37693060757828023"/>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15513600"/>
        <c:crosses val="autoZero"/>
        <c:crossBetween val="midCat"/>
        <c:majorUnit val="1"/>
        <c:minorUnit val="0.5"/>
      </c:valAx>
      <c:spPr>
        <a:solidFill>
          <a:srgbClr val="FFFFFF"/>
        </a:solidFill>
        <a:ln w="3175">
          <a:solidFill>
            <a:srgbClr val="000000"/>
          </a:solidFill>
          <a:prstDash val="solid"/>
        </a:ln>
      </c:spPr>
    </c:plotArea>
    <c:plotVisOnly val="1"/>
    <c:dispBlanksAs val="gap"/>
    <c:showDLblsOverMax val="0"/>
  </c:chart>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44" r="0.75000000000000244" t="1" header="0.5" footer="0.5"/>
    <c:pageSetup/>
  </c:printSettings>
  <c:userShapes r:id="rId1"/>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CA"/>
              <a:t>Merit &amp; Money</a:t>
            </a:r>
          </a:p>
        </c:rich>
      </c:tx>
      <c:layout>
        <c:manualLayout>
          <c:xMode val="edge"/>
          <c:yMode val="edge"/>
          <c:x val="0.37698275300237738"/>
          <c:y val="3.4211355159552412E-2"/>
        </c:manualLayout>
      </c:layout>
      <c:overlay val="0"/>
      <c:spPr>
        <a:noFill/>
        <a:ln w="25400">
          <a:noFill/>
        </a:ln>
      </c:spPr>
    </c:title>
    <c:autoTitleDeleted val="0"/>
    <c:plotArea>
      <c:layout>
        <c:manualLayout>
          <c:layoutTarget val="inner"/>
          <c:xMode val="edge"/>
          <c:yMode val="edge"/>
          <c:x val="0.12114987883850906"/>
          <c:y val="0.11403978450062202"/>
          <c:w val="0.81190617538496157"/>
          <c:h val="0.74840523188998243"/>
        </c:manualLayout>
      </c:layout>
      <c:bubbleChart>
        <c:varyColors val="0"/>
        <c:ser>
          <c:idx val="0"/>
          <c:order val="0"/>
          <c:tx>
            <c:strRef>
              <c:f>INTERPRETATION!$W$6</c:f>
              <c:strCache>
                <c:ptCount val="1"/>
              </c:strCache>
            </c:strRef>
          </c:tx>
          <c:spPr>
            <a:solidFill>
              <a:srgbClr val="9999FF"/>
            </a:solidFill>
            <a:ln w="12700">
              <a:solidFill>
                <a:srgbClr val="000000"/>
              </a:solidFill>
              <a:prstDash val="solid"/>
            </a:ln>
          </c:spPr>
          <c:invertIfNegative val="0"/>
          <c:dLbls>
            <c:spPr>
              <a:noFill/>
              <a:ln w="25400">
                <a:noFill/>
              </a:ln>
            </c:spPr>
            <c:txPr>
              <a:bodyPr/>
              <a:lstStyle/>
              <a:p>
                <a:pPr algn="ctr" rtl="0">
                  <a:defRPr lang="en-CA" sz="1000" b="0" i="0" u="none" strike="noStrike" kern="1200" baseline="0">
                    <a:solidFill>
                      <a:srgbClr val="000000"/>
                    </a:solidFill>
                    <a:latin typeface="Arial"/>
                    <a:ea typeface="Arial"/>
                    <a:cs typeface="Arial"/>
                  </a:defRPr>
                </a:pPr>
                <a:endParaRPr lang="en-US"/>
              </a:p>
            </c:tx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INTERPRETATION!$AE$6</c:f>
              <c:numCache>
                <c:formatCode>0%</c:formatCode>
                <c:ptCount val="1"/>
                <c:pt idx="0">
                  <c:v>0.375</c:v>
                </c:pt>
              </c:numCache>
            </c:numRef>
          </c:xVal>
          <c:yVal>
            <c:numRef>
              <c:f>INTERPRETATION!$AC$6</c:f>
              <c:numCache>
                <c:formatCode>0</c:formatCode>
                <c:ptCount val="1"/>
                <c:pt idx="0">
                  <c:v>4</c:v>
                </c:pt>
              </c:numCache>
            </c:numRef>
          </c:yVal>
          <c:bubbleSize>
            <c:numRef>
              <c:f>INTERPRETATION!$Z$6</c:f>
              <c:numCache>
                <c:formatCode>0</c:formatCode>
                <c:ptCount val="1"/>
                <c:pt idx="0">
                  <c:v>8</c:v>
                </c:pt>
              </c:numCache>
            </c:numRef>
          </c:bubbleSize>
          <c:bubble3D val="1"/>
          <c:extLst>
            <c:ext xmlns:c16="http://schemas.microsoft.com/office/drawing/2014/chart" uri="{C3380CC4-5D6E-409C-BE32-E72D297353CC}">
              <c16:uniqueId val="{00000000-2E93-4B00-BA21-3D73FBF654EF}"/>
            </c:ext>
          </c:extLst>
        </c:ser>
        <c:ser>
          <c:idx val="1"/>
          <c:order val="1"/>
          <c:tx>
            <c:strRef>
              <c:f>INTERPRETATION!$W$9</c:f>
              <c:strCache>
                <c:ptCount val="1"/>
              </c:strCache>
            </c:strRef>
          </c:tx>
          <c:spPr>
            <a:solidFill>
              <a:srgbClr val="993366"/>
            </a:solidFill>
            <a:ln w="12700">
              <a:solidFill>
                <a:srgbClr val="000000"/>
              </a:solidFill>
              <a:prstDash val="solid"/>
            </a:ln>
          </c:spPr>
          <c:invertIfNegative val="0"/>
          <c:dLbls>
            <c:spPr>
              <a:noFill/>
              <a:ln w="25400">
                <a:noFill/>
              </a:ln>
            </c:spPr>
            <c:txPr>
              <a:bodyPr/>
              <a:lstStyle/>
              <a:p>
                <a:pPr algn="ctr" rtl="0">
                  <a:defRPr sz="1000" b="0" i="0" u="none" strike="noStrike" baseline="0">
                    <a:solidFill>
                      <a:srgbClr val="000000"/>
                    </a:solidFill>
                    <a:latin typeface="Arial"/>
                    <a:ea typeface="Arial"/>
                    <a:cs typeface="Arial"/>
                  </a:defRPr>
                </a:pPr>
                <a:endParaRPr lang="en-US"/>
              </a:p>
            </c:tx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INTERPRETATION!$AE$9</c:f>
              <c:numCache>
                <c:formatCode>0%</c:formatCode>
                <c:ptCount val="1"/>
                <c:pt idx="0">
                  <c:v>0.5714285714285714</c:v>
                </c:pt>
              </c:numCache>
            </c:numRef>
          </c:xVal>
          <c:yVal>
            <c:numRef>
              <c:f>INTERPRETATION!$AC$9</c:f>
              <c:numCache>
                <c:formatCode>0</c:formatCode>
                <c:ptCount val="1"/>
                <c:pt idx="0">
                  <c:v>5</c:v>
                </c:pt>
              </c:numCache>
            </c:numRef>
          </c:yVal>
          <c:bubbleSize>
            <c:numRef>
              <c:f>INTERPRETATION!$Z$9</c:f>
              <c:numCache>
                <c:formatCode>0</c:formatCode>
                <c:ptCount val="1"/>
                <c:pt idx="0">
                  <c:v>7</c:v>
                </c:pt>
              </c:numCache>
            </c:numRef>
          </c:bubbleSize>
          <c:bubble3D val="1"/>
          <c:extLst>
            <c:ext xmlns:c16="http://schemas.microsoft.com/office/drawing/2014/chart" uri="{C3380CC4-5D6E-409C-BE32-E72D297353CC}">
              <c16:uniqueId val="{00000001-2E93-4B00-BA21-3D73FBF654EF}"/>
            </c:ext>
          </c:extLst>
        </c:ser>
        <c:ser>
          <c:idx val="2"/>
          <c:order val="2"/>
          <c:tx>
            <c:strRef>
              <c:f>INTERPRETATION!$W$12</c:f>
              <c:strCache>
                <c:ptCount val="1"/>
              </c:strCache>
            </c:strRef>
          </c:tx>
          <c:spPr>
            <a:solidFill>
              <a:srgbClr val="FFFFCC"/>
            </a:solidFill>
            <a:ln w="12700">
              <a:solidFill>
                <a:srgbClr val="000000"/>
              </a:solidFill>
              <a:prstDash val="solid"/>
            </a:ln>
          </c:spPr>
          <c:invertIfNegative val="0"/>
          <c:dLbls>
            <c:spPr>
              <a:noFill/>
              <a:ln w="25400">
                <a:noFill/>
              </a:ln>
            </c:spPr>
            <c:txPr>
              <a:bodyPr/>
              <a:lstStyle/>
              <a:p>
                <a:pPr algn="ctr" rtl="0">
                  <a:defRPr sz="1000" b="0" i="0" u="none" strike="noStrike" baseline="0">
                    <a:solidFill>
                      <a:srgbClr val="000000"/>
                    </a:solidFill>
                    <a:latin typeface="Arial"/>
                    <a:ea typeface="Arial"/>
                    <a:cs typeface="Arial"/>
                  </a:defRPr>
                </a:pPr>
                <a:endParaRPr lang="en-US"/>
              </a:p>
            </c:tx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INTERPRETATION!$AE$12</c:f>
              <c:numCache>
                <c:formatCode>0%</c:formatCode>
                <c:ptCount val="1"/>
                <c:pt idx="0">
                  <c:v>0.1111111111111111</c:v>
                </c:pt>
              </c:numCache>
            </c:numRef>
          </c:xVal>
          <c:yVal>
            <c:numRef>
              <c:f>INTERPRETATION!$AC$12</c:f>
              <c:numCache>
                <c:formatCode>0</c:formatCode>
                <c:ptCount val="1"/>
                <c:pt idx="0">
                  <c:v>2</c:v>
                </c:pt>
              </c:numCache>
            </c:numRef>
          </c:yVal>
          <c:bubbleSize>
            <c:numRef>
              <c:f>INTERPRETATION!$Z$12</c:f>
              <c:numCache>
                <c:formatCode>0</c:formatCode>
                <c:ptCount val="1"/>
                <c:pt idx="0">
                  <c:v>9</c:v>
                </c:pt>
              </c:numCache>
            </c:numRef>
          </c:bubbleSize>
          <c:bubble3D val="1"/>
          <c:extLst>
            <c:ext xmlns:c16="http://schemas.microsoft.com/office/drawing/2014/chart" uri="{C3380CC4-5D6E-409C-BE32-E72D297353CC}">
              <c16:uniqueId val="{00000002-2E93-4B00-BA21-3D73FBF654EF}"/>
            </c:ext>
          </c:extLst>
        </c:ser>
        <c:ser>
          <c:idx val="3"/>
          <c:order val="3"/>
          <c:tx>
            <c:strRef>
              <c:f>INTERPRETATION!$W$15</c:f>
              <c:strCache>
                <c:ptCount val="1"/>
              </c:strCache>
            </c:strRef>
          </c:tx>
          <c:spPr>
            <a:solidFill>
              <a:srgbClr val="CCFFFF"/>
            </a:solidFill>
            <a:ln w="12700">
              <a:solidFill>
                <a:srgbClr val="000000"/>
              </a:solidFill>
              <a:prstDash val="solid"/>
            </a:ln>
          </c:spPr>
          <c:invertIfNegative val="0"/>
          <c:dLbls>
            <c:spPr>
              <a:noFill/>
              <a:ln w="25400">
                <a:noFill/>
              </a:ln>
            </c:spPr>
            <c:txPr>
              <a:bodyPr/>
              <a:lstStyle/>
              <a:p>
                <a:pPr algn="ctr" rtl="0">
                  <a:defRPr sz="1000" b="0" i="0" u="none" strike="noStrike" baseline="0">
                    <a:solidFill>
                      <a:srgbClr val="000000"/>
                    </a:solidFill>
                    <a:latin typeface="Arial"/>
                    <a:ea typeface="Arial"/>
                    <a:cs typeface="Arial"/>
                  </a:defRPr>
                </a:pPr>
                <a:endParaRPr lang="en-US"/>
              </a:p>
            </c:tx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INTERPRETATION!$AE$15</c:f>
              <c:numCache>
                <c:formatCode>0%</c:formatCode>
                <c:ptCount val="1"/>
                <c:pt idx="0">
                  <c:v>0.75</c:v>
                </c:pt>
              </c:numCache>
            </c:numRef>
          </c:xVal>
          <c:yVal>
            <c:numRef>
              <c:f>INTERPRETATION!$AC$15</c:f>
              <c:numCache>
                <c:formatCode>0</c:formatCode>
                <c:ptCount val="1"/>
                <c:pt idx="0">
                  <c:v>3</c:v>
                </c:pt>
              </c:numCache>
            </c:numRef>
          </c:yVal>
          <c:bubbleSize>
            <c:numRef>
              <c:f>INTERPRETATION!$Z$15</c:f>
              <c:numCache>
                <c:formatCode>0</c:formatCode>
                <c:ptCount val="1"/>
                <c:pt idx="0">
                  <c:v>4</c:v>
                </c:pt>
              </c:numCache>
            </c:numRef>
          </c:bubbleSize>
          <c:bubble3D val="1"/>
          <c:extLst>
            <c:ext xmlns:c16="http://schemas.microsoft.com/office/drawing/2014/chart" uri="{C3380CC4-5D6E-409C-BE32-E72D297353CC}">
              <c16:uniqueId val="{00000003-2E93-4B00-BA21-3D73FBF654EF}"/>
            </c:ext>
          </c:extLst>
        </c:ser>
        <c:ser>
          <c:idx val="4"/>
          <c:order val="4"/>
          <c:tx>
            <c:strRef>
              <c:f>INTERPRETATION!$W$35:$W$37</c:f>
              <c:strCache>
                <c:ptCount val="3"/>
                <c:pt idx="0">
                  <c:v>CENTER</c:v>
                </c:pt>
                <c:pt idx="1">
                  <c:v>OF</c:v>
                </c:pt>
                <c:pt idx="2">
                  <c:v>GRAVITY</c:v>
                </c:pt>
              </c:strCache>
            </c:strRef>
          </c:tx>
          <c:spPr>
            <a:solidFill>
              <a:srgbClr val="000000"/>
            </a:solidFill>
            <a:ln w="12700">
              <a:solidFill>
                <a:srgbClr val="000000"/>
              </a:solidFill>
              <a:prstDash val="solid"/>
            </a:ln>
          </c:spPr>
          <c:invertIfNegative val="1"/>
          <c:dLbls>
            <c:spPr>
              <a:noFill/>
              <a:ln>
                <a:noFill/>
              </a:ln>
              <a:effectLst/>
            </c:sp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INTERPRETATION!$AE$36</c:f>
              <c:numCache>
                <c:formatCode>0%</c:formatCode>
                <c:ptCount val="1"/>
                <c:pt idx="0">
                  <c:v>0.62962962962962965</c:v>
                </c:pt>
              </c:numCache>
            </c:numRef>
          </c:xVal>
          <c:yVal>
            <c:numRef>
              <c:f>INTERPRETATION!$AC$36</c:f>
              <c:numCache>
                <c:formatCode>0.0</c:formatCode>
                <c:ptCount val="1"/>
                <c:pt idx="0">
                  <c:v>3.2037037037037037</c:v>
                </c:pt>
              </c:numCache>
            </c:numRef>
          </c:yVal>
          <c:bubbleSize>
            <c:numRef>
              <c:f>INTERPRETATION!$Z$37</c:f>
              <c:numCache>
                <c:formatCode>General</c:formatCode>
                <c:ptCount val="1"/>
                <c:pt idx="0">
                  <c:v>25</c:v>
                </c:pt>
              </c:numCache>
            </c:numRef>
          </c:bubbleSize>
          <c:bubble3D val="1"/>
          <c:extLst>
            <c:ext xmlns:c14="http://schemas.microsoft.com/office/drawing/2007/8/2/chart" uri="{6F2FDCE9-48DA-4B69-8628-5D25D57E5C99}">
              <c14:invertSolidFillFmt>
                <c14:spPr xmlns:c14="http://schemas.microsoft.com/office/drawing/2007/8/2/chart">
                  <a:solidFill>
                    <a:srgbClr val="FFFFFF"/>
                  </a:solidFill>
                  <a:ln w="12700">
                    <a:solidFill>
                      <a:srgbClr val="000000"/>
                    </a:solidFill>
                    <a:prstDash val="solid"/>
                  </a:ln>
                </c14:spPr>
              </c14:invertSolidFillFmt>
            </c:ext>
            <c:ext xmlns:c16="http://schemas.microsoft.com/office/drawing/2014/chart" uri="{C3380CC4-5D6E-409C-BE32-E72D297353CC}">
              <c16:uniqueId val="{00000004-2E93-4B00-BA21-3D73FBF654EF}"/>
            </c:ext>
          </c:extLst>
        </c:ser>
        <c:ser>
          <c:idx val="5"/>
          <c:order val="5"/>
          <c:tx>
            <c:strRef>
              <c:f>INTERPRETATION!$W$18</c:f>
              <c:strCache>
                <c:ptCount val="1"/>
              </c:strCache>
            </c:strRef>
          </c:tx>
          <c:spPr>
            <a:solidFill>
              <a:srgbClr val="FF8080"/>
            </a:solidFill>
            <a:ln w="12700">
              <a:solidFill>
                <a:srgbClr val="000000"/>
              </a:solidFill>
              <a:prstDash val="solid"/>
            </a:ln>
          </c:spPr>
          <c:invertIfNegative val="0"/>
          <c:dLbls>
            <c:spPr>
              <a:noFill/>
              <a:ln>
                <a:noFill/>
              </a:ln>
              <a:effectLst/>
            </c:spPr>
            <c:txPr>
              <a:bodyPr/>
              <a:lstStyle/>
              <a:p>
                <a:pPr>
                  <a:defRPr sz="1000" baseline="0"/>
                </a:pPr>
                <a:endParaRPr lang="en-US"/>
              </a:p>
            </c:tx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INTERPRETATION!$AE$18</c:f>
              <c:numCache>
                <c:formatCode>0%</c:formatCode>
                <c:ptCount val="1"/>
                <c:pt idx="0">
                  <c:v>0.4</c:v>
                </c:pt>
              </c:numCache>
            </c:numRef>
          </c:xVal>
          <c:yVal>
            <c:numRef>
              <c:f>INTERPRETATION!$AC$18</c:f>
              <c:numCache>
                <c:formatCode>0</c:formatCode>
                <c:ptCount val="1"/>
                <c:pt idx="0">
                  <c:v>2</c:v>
                </c:pt>
              </c:numCache>
            </c:numRef>
          </c:yVal>
          <c:bubbleSize>
            <c:numRef>
              <c:f>INTERPRETATION!$Z$18</c:f>
              <c:numCache>
                <c:formatCode>0</c:formatCode>
                <c:ptCount val="1"/>
                <c:pt idx="0">
                  <c:v>5</c:v>
                </c:pt>
              </c:numCache>
            </c:numRef>
          </c:bubbleSize>
          <c:bubble3D val="1"/>
          <c:extLst>
            <c:ext xmlns:c16="http://schemas.microsoft.com/office/drawing/2014/chart" uri="{C3380CC4-5D6E-409C-BE32-E72D297353CC}">
              <c16:uniqueId val="{00000005-2E93-4B00-BA21-3D73FBF654EF}"/>
            </c:ext>
          </c:extLst>
        </c:ser>
        <c:ser>
          <c:idx val="6"/>
          <c:order val="6"/>
          <c:tx>
            <c:strRef>
              <c:f>INTERPRETATION!$W$21</c:f>
              <c:strCache>
                <c:ptCount val="1"/>
              </c:strCache>
            </c:strRef>
          </c:tx>
          <c:spPr>
            <a:solidFill>
              <a:srgbClr val="0066CC"/>
            </a:solidFill>
            <a:ln w="12700">
              <a:solidFill>
                <a:srgbClr val="000000"/>
              </a:solidFill>
              <a:prstDash val="solid"/>
            </a:ln>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INTERPRETATION!$AE$21</c:f>
              <c:numCache>
                <c:formatCode>0%</c:formatCode>
                <c:ptCount val="1"/>
                <c:pt idx="0">
                  <c:v>0.2</c:v>
                </c:pt>
              </c:numCache>
            </c:numRef>
          </c:xVal>
          <c:yVal>
            <c:numRef>
              <c:f>INTERPRETATION!$AC$21</c:f>
              <c:numCache>
                <c:formatCode>0</c:formatCode>
                <c:ptCount val="1"/>
                <c:pt idx="0">
                  <c:v>1</c:v>
                </c:pt>
              </c:numCache>
            </c:numRef>
          </c:yVal>
          <c:bubbleSize>
            <c:numRef>
              <c:f>INTERPRETATION!$Z$21</c:f>
              <c:numCache>
                <c:formatCode>0</c:formatCode>
                <c:ptCount val="1"/>
                <c:pt idx="0">
                  <c:v>5</c:v>
                </c:pt>
              </c:numCache>
            </c:numRef>
          </c:bubbleSize>
          <c:bubble3D val="1"/>
          <c:extLst>
            <c:ext xmlns:c16="http://schemas.microsoft.com/office/drawing/2014/chart" uri="{C3380CC4-5D6E-409C-BE32-E72D297353CC}">
              <c16:uniqueId val="{00000006-2E93-4B00-BA21-3D73FBF654EF}"/>
            </c:ext>
          </c:extLst>
        </c:ser>
        <c:ser>
          <c:idx val="7"/>
          <c:order val="7"/>
          <c:tx>
            <c:strRef>
              <c:f>INTERPRETATION!$W$24</c:f>
              <c:strCache>
                <c:ptCount val="1"/>
              </c:strCache>
            </c:strRef>
          </c:tx>
          <c:spPr>
            <a:solidFill>
              <a:srgbClr val="CCCCFF"/>
            </a:solidFill>
            <a:ln w="12700">
              <a:solidFill>
                <a:srgbClr val="000000"/>
              </a:solidFill>
              <a:prstDash val="solid"/>
            </a:ln>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INTERPRETATION!$AE$24</c:f>
              <c:numCache>
                <c:formatCode>0%</c:formatCode>
                <c:ptCount val="1"/>
                <c:pt idx="0">
                  <c:v>0.125</c:v>
                </c:pt>
              </c:numCache>
            </c:numRef>
          </c:xVal>
          <c:yVal>
            <c:numRef>
              <c:f>INTERPRETATION!$AC$24</c:f>
              <c:numCache>
                <c:formatCode>0</c:formatCode>
                <c:ptCount val="1"/>
                <c:pt idx="0">
                  <c:v>8</c:v>
                </c:pt>
              </c:numCache>
            </c:numRef>
          </c:yVal>
          <c:bubbleSize>
            <c:numRef>
              <c:f>INTERPRETATION!$Z$24</c:f>
              <c:numCache>
                <c:formatCode>0</c:formatCode>
                <c:ptCount val="1"/>
                <c:pt idx="0">
                  <c:v>8</c:v>
                </c:pt>
              </c:numCache>
            </c:numRef>
          </c:bubbleSize>
          <c:bubble3D val="1"/>
          <c:extLst>
            <c:ext xmlns:c16="http://schemas.microsoft.com/office/drawing/2014/chart" uri="{C3380CC4-5D6E-409C-BE32-E72D297353CC}">
              <c16:uniqueId val="{00000007-2E93-4B00-BA21-3D73FBF654EF}"/>
            </c:ext>
          </c:extLst>
        </c:ser>
        <c:ser>
          <c:idx val="8"/>
          <c:order val="8"/>
          <c:tx>
            <c:strRef>
              <c:f>INTERPRETATION!$W$27</c:f>
              <c:strCache>
                <c:ptCount val="1"/>
              </c:strCache>
            </c:strRef>
          </c:tx>
          <c:spPr>
            <a:solidFill>
              <a:srgbClr val="000080"/>
            </a:solidFill>
            <a:ln w="12700">
              <a:solidFill>
                <a:srgbClr val="000000"/>
              </a:solidFill>
              <a:prstDash val="solid"/>
            </a:ln>
          </c:spPr>
          <c:invertIfNegative val="0"/>
          <c:dLbls>
            <c:spPr>
              <a:noFill/>
              <a:ln w="25400">
                <a:noFill/>
              </a:ln>
            </c:spPr>
            <c:txPr>
              <a:bodyPr/>
              <a:lstStyle/>
              <a:p>
                <a:pPr algn="ctr" rtl="0">
                  <a:defRPr sz="1000" b="0" i="0" u="none" strike="noStrike" baseline="0">
                    <a:solidFill>
                      <a:srgbClr val="000000"/>
                    </a:solidFill>
                    <a:latin typeface="Arial"/>
                    <a:ea typeface="Arial"/>
                    <a:cs typeface="Arial"/>
                  </a:defRPr>
                </a:pPr>
                <a:endParaRPr lang="en-US"/>
              </a:p>
            </c:tx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INTERPRETATION!$AE$27</c:f>
              <c:numCache>
                <c:formatCode>0%</c:formatCode>
                <c:ptCount val="1"/>
                <c:pt idx="0">
                  <c:v>6</c:v>
                </c:pt>
              </c:numCache>
            </c:numRef>
          </c:xVal>
          <c:yVal>
            <c:numRef>
              <c:f>INTERPRETATION!$AC$27</c:f>
              <c:numCache>
                <c:formatCode>0</c:formatCode>
                <c:ptCount val="1"/>
                <c:pt idx="0">
                  <c:v>6</c:v>
                </c:pt>
              </c:numCache>
            </c:numRef>
          </c:yVal>
          <c:bubbleSize>
            <c:numRef>
              <c:f>INTERPRETATION!$Z$27</c:f>
              <c:numCache>
                <c:formatCode>0</c:formatCode>
                <c:ptCount val="1"/>
                <c:pt idx="0">
                  <c:v>2</c:v>
                </c:pt>
              </c:numCache>
            </c:numRef>
          </c:bubbleSize>
          <c:bubble3D val="1"/>
          <c:extLst>
            <c:ext xmlns:c16="http://schemas.microsoft.com/office/drawing/2014/chart" uri="{C3380CC4-5D6E-409C-BE32-E72D297353CC}">
              <c16:uniqueId val="{00000008-2E93-4B00-BA21-3D73FBF654EF}"/>
            </c:ext>
          </c:extLst>
        </c:ser>
        <c:ser>
          <c:idx val="9"/>
          <c:order val="9"/>
          <c:tx>
            <c:strRef>
              <c:f>INTERPRETATION!$W$30</c:f>
              <c:strCache>
                <c:ptCount val="1"/>
              </c:strCache>
            </c:strRef>
          </c:tx>
          <c:spPr>
            <a:solidFill>
              <a:srgbClr val="FF00FF"/>
            </a:solidFill>
            <a:ln w="12700">
              <a:solidFill>
                <a:srgbClr val="000000"/>
              </a:solidFill>
              <a:prstDash val="solid"/>
            </a:ln>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INTERPRETATION!$AE$30</c:f>
              <c:numCache>
                <c:formatCode>0%</c:formatCode>
                <c:ptCount val="1"/>
                <c:pt idx="0">
                  <c:v>1.3333333333333333</c:v>
                </c:pt>
              </c:numCache>
            </c:numRef>
          </c:xVal>
          <c:yVal>
            <c:numRef>
              <c:f>INTERPRETATION!$AC$30</c:f>
              <c:numCache>
                <c:formatCode>0</c:formatCode>
                <c:ptCount val="1"/>
                <c:pt idx="0">
                  <c:v>-2</c:v>
                </c:pt>
              </c:numCache>
            </c:numRef>
          </c:yVal>
          <c:bubbleSize>
            <c:numRef>
              <c:f>INTERPRETATION!$Z$30</c:f>
              <c:numCache>
                <c:formatCode>0</c:formatCode>
                <c:ptCount val="1"/>
                <c:pt idx="0">
                  <c:v>3</c:v>
                </c:pt>
              </c:numCache>
            </c:numRef>
          </c:bubbleSize>
          <c:bubble3D val="1"/>
          <c:extLst>
            <c:ext xmlns:c16="http://schemas.microsoft.com/office/drawing/2014/chart" uri="{C3380CC4-5D6E-409C-BE32-E72D297353CC}">
              <c16:uniqueId val="{00000009-2E93-4B00-BA21-3D73FBF654EF}"/>
            </c:ext>
          </c:extLst>
        </c:ser>
        <c:ser>
          <c:idx val="10"/>
          <c:order val="10"/>
          <c:tx>
            <c:strRef>
              <c:f>INTERPRETATION!$W$33</c:f>
              <c:strCache>
                <c:ptCount val="1"/>
              </c:strCache>
            </c:strRef>
          </c:tx>
          <c:spPr>
            <a:solidFill>
              <a:srgbClr val="FFFF00"/>
            </a:solidFill>
            <a:ln w="12700">
              <a:solidFill>
                <a:srgbClr val="000000"/>
              </a:solidFill>
              <a:prstDash val="solid"/>
            </a:ln>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INTERPRETATION!$AE$33</c:f>
              <c:numCache>
                <c:formatCode>0%</c:formatCode>
                <c:ptCount val="1"/>
                <c:pt idx="0">
                  <c:v>1</c:v>
                </c:pt>
              </c:numCache>
            </c:numRef>
          </c:xVal>
          <c:yVal>
            <c:numRef>
              <c:f>INTERPRETATION!$AC$33</c:f>
              <c:numCache>
                <c:formatCode>0</c:formatCode>
                <c:ptCount val="1"/>
                <c:pt idx="0">
                  <c:v>-3</c:v>
                </c:pt>
              </c:numCache>
            </c:numRef>
          </c:yVal>
          <c:bubbleSize>
            <c:numRef>
              <c:f>INTERPRETATION!$Z$33</c:f>
              <c:numCache>
                <c:formatCode>0</c:formatCode>
                <c:ptCount val="1"/>
                <c:pt idx="0">
                  <c:v>3</c:v>
                </c:pt>
              </c:numCache>
            </c:numRef>
          </c:bubbleSize>
          <c:bubble3D val="1"/>
          <c:extLst>
            <c:ext xmlns:c16="http://schemas.microsoft.com/office/drawing/2014/chart" uri="{C3380CC4-5D6E-409C-BE32-E72D297353CC}">
              <c16:uniqueId val="{0000000A-2E93-4B00-BA21-3D73FBF654EF}"/>
            </c:ext>
          </c:extLst>
        </c:ser>
        <c:dLbls>
          <c:showLegendKey val="0"/>
          <c:showVal val="0"/>
          <c:showCatName val="1"/>
          <c:showSerName val="0"/>
          <c:showPercent val="0"/>
          <c:showBubbleSize val="0"/>
        </c:dLbls>
        <c:bubbleScale val="100"/>
        <c:showNegBubbles val="0"/>
        <c:axId val="315731904"/>
        <c:axId val="315732480"/>
      </c:bubbleChart>
      <c:valAx>
        <c:axId val="315731904"/>
        <c:scaling>
          <c:orientation val="minMax"/>
          <c:max val="2"/>
          <c:min val="0"/>
        </c:scaling>
        <c:delete val="0"/>
        <c:axPos val="b"/>
        <c:title>
          <c:tx>
            <c:rich>
              <a:bodyPr/>
              <a:lstStyle/>
              <a:p>
                <a:pPr>
                  <a:defRPr sz="800" b="1" i="0" u="none" strike="noStrike" baseline="0">
                    <a:solidFill>
                      <a:srgbClr val="000000"/>
                    </a:solidFill>
                    <a:latin typeface="Arial"/>
                    <a:ea typeface="Arial"/>
                    <a:cs typeface="Arial"/>
                  </a:defRPr>
                </a:pPr>
                <a:r>
                  <a:rPr lang="en-CA"/>
                  <a:t>cost coverage</a:t>
                </a:r>
              </a:p>
            </c:rich>
          </c:tx>
          <c:layout>
            <c:manualLayout>
              <c:xMode val="edge"/>
              <c:yMode val="edge"/>
              <c:x val="0.77961195207547107"/>
              <c:y val="0.87293209706508246"/>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30000">
                <a:solidFill>
                  <a:srgbClr val="000000"/>
                </a:solidFill>
                <a:latin typeface="Arial"/>
                <a:ea typeface="Arial"/>
                <a:cs typeface="Arial"/>
              </a:defRPr>
            </a:pPr>
            <a:endParaRPr lang="en-US"/>
          </a:p>
        </c:txPr>
        <c:crossAx val="315732480"/>
        <c:crossesAt val="5"/>
        <c:crossBetween val="midCat"/>
        <c:majorUnit val="0.25"/>
        <c:minorUnit val="0.1"/>
      </c:valAx>
      <c:valAx>
        <c:axId val="315732480"/>
        <c:scaling>
          <c:orientation val="minMax"/>
          <c:max val="10"/>
          <c:min val="0"/>
        </c:scaling>
        <c:delete val="0"/>
        <c:axPos val="l"/>
        <c:title>
          <c:tx>
            <c:rich>
              <a:bodyPr/>
              <a:lstStyle/>
              <a:p>
                <a:pPr>
                  <a:defRPr sz="800" b="1" i="0" u="none" strike="noStrike" baseline="0">
                    <a:solidFill>
                      <a:srgbClr val="000000"/>
                    </a:solidFill>
                    <a:latin typeface="Arial"/>
                    <a:ea typeface="Arial"/>
                    <a:cs typeface="Arial"/>
                  </a:defRPr>
                </a:pPr>
                <a:r>
                  <a:rPr lang="en-CA"/>
                  <a:t>merit</a:t>
                </a:r>
              </a:p>
            </c:rich>
          </c:tx>
          <c:layout>
            <c:manualLayout>
              <c:xMode val="edge"/>
              <c:yMode val="edge"/>
              <c:x val="2.4966925085648305E-2"/>
              <c:y val="0.48714817355617801"/>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15731904"/>
        <c:crosses val="autoZero"/>
        <c:crossBetween val="midCat"/>
        <c:majorUnit val="1"/>
        <c:minorUnit val="0.5"/>
      </c:valAx>
      <c:spPr>
        <a:solidFill>
          <a:srgbClr val="FFFFFF"/>
        </a:solidFill>
        <a:ln w="3175">
          <a:solidFill>
            <a:srgbClr val="000000"/>
          </a:solidFill>
          <a:prstDash val="solid"/>
        </a:ln>
      </c:spPr>
    </c:plotArea>
    <c:plotVisOnly val="1"/>
    <c:dispBlanksAs val="gap"/>
    <c:showDLblsOverMax val="0"/>
  </c:chart>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44" r="0.75000000000000244" t="1" header="0.5" footer="0.5"/>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a:t>Mission</a:t>
            </a:r>
          </a:p>
        </c:rich>
      </c:tx>
      <c:overlay val="0"/>
    </c:title>
    <c:autoTitleDeleted val="0"/>
    <c:plotArea>
      <c:layout>
        <c:manualLayout>
          <c:layoutTarget val="inner"/>
          <c:xMode val="edge"/>
          <c:yMode val="edge"/>
          <c:x val="5.1734828600970305E-2"/>
          <c:y val="0.24487238552753518"/>
          <c:w val="0.53164145390917605"/>
          <c:h val="0.56666664494523755"/>
        </c:manualLayout>
      </c:layout>
      <c:bubbleChart>
        <c:varyColors val="0"/>
        <c:ser>
          <c:idx val="0"/>
          <c:order val="0"/>
          <c:tx>
            <c:strRef>
              <c:f>user2!$C$11</c:f>
              <c:strCache>
                <c:ptCount val="1"/>
              </c:strCache>
            </c:strRef>
          </c:tx>
          <c:invertIfNegative val="0"/>
          <c:xVal>
            <c:numRef>
              <c:f>user2!$H$11</c:f>
              <c:numCache>
                <c:formatCode>General</c:formatCode>
                <c:ptCount val="1"/>
                <c:pt idx="0">
                  <c:v>1</c:v>
                </c:pt>
              </c:numCache>
            </c:numRef>
          </c:xVal>
          <c:yVal>
            <c:numLit>
              <c:formatCode>General</c:formatCode>
              <c:ptCount val="1"/>
              <c:pt idx="0">
                <c:v>0</c:v>
              </c:pt>
            </c:numLit>
          </c:yVal>
          <c:bubbleSize>
            <c:numRef>
              <c:f>user2!$F$11</c:f>
              <c:numCache>
                <c:formatCode>General</c:formatCode>
                <c:ptCount val="1"/>
                <c:pt idx="0">
                  <c:v>3</c:v>
                </c:pt>
              </c:numCache>
            </c:numRef>
          </c:bubbleSize>
          <c:bubble3D val="0"/>
          <c:extLst>
            <c:ext xmlns:c16="http://schemas.microsoft.com/office/drawing/2014/chart" uri="{C3380CC4-5D6E-409C-BE32-E72D297353CC}">
              <c16:uniqueId val="{00000000-4DA9-4945-A29D-BC356C92C662}"/>
            </c:ext>
          </c:extLst>
        </c:ser>
        <c:ser>
          <c:idx val="1"/>
          <c:order val="1"/>
          <c:tx>
            <c:strRef>
              <c:f>user2!$C$14</c:f>
              <c:strCache>
                <c:ptCount val="1"/>
              </c:strCache>
            </c:strRef>
          </c:tx>
          <c:spPr>
            <a:ln w="25400">
              <a:noFill/>
            </a:ln>
          </c:spPr>
          <c:invertIfNegative val="0"/>
          <c:xVal>
            <c:numRef>
              <c:f>user2!$H$14</c:f>
              <c:numCache>
                <c:formatCode>General</c:formatCode>
                <c:ptCount val="1"/>
                <c:pt idx="0">
                  <c:v>2</c:v>
                </c:pt>
              </c:numCache>
            </c:numRef>
          </c:xVal>
          <c:yVal>
            <c:numLit>
              <c:formatCode>General</c:formatCode>
              <c:ptCount val="1"/>
              <c:pt idx="0">
                <c:v>0</c:v>
              </c:pt>
            </c:numLit>
          </c:yVal>
          <c:bubbleSize>
            <c:numRef>
              <c:f>user2!$F$14</c:f>
              <c:numCache>
                <c:formatCode>General</c:formatCode>
                <c:ptCount val="1"/>
                <c:pt idx="0">
                  <c:v>5</c:v>
                </c:pt>
              </c:numCache>
            </c:numRef>
          </c:bubbleSize>
          <c:bubble3D val="0"/>
          <c:extLst>
            <c:ext xmlns:c16="http://schemas.microsoft.com/office/drawing/2014/chart" uri="{C3380CC4-5D6E-409C-BE32-E72D297353CC}">
              <c16:uniqueId val="{00000001-4DA9-4945-A29D-BC356C92C662}"/>
            </c:ext>
          </c:extLst>
        </c:ser>
        <c:ser>
          <c:idx val="2"/>
          <c:order val="2"/>
          <c:tx>
            <c:strRef>
              <c:f>user2!$C$17</c:f>
              <c:strCache>
                <c:ptCount val="1"/>
              </c:strCache>
            </c:strRef>
          </c:tx>
          <c:spPr>
            <a:ln w="25400">
              <a:noFill/>
            </a:ln>
          </c:spPr>
          <c:invertIfNegative val="0"/>
          <c:xVal>
            <c:numRef>
              <c:f>user2!$H$17</c:f>
              <c:numCache>
                <c:formatCode>General</c:formatCode>
                <c:ptCount val="1"/>
                <c:pt idx="0">
                  <c:v>3</c:v>
                </c:pt>
              </c:numCache>
            </c:numRef>
          </c:xVal>
          <c:yVal>
            <c:numLit>
              <c:formatCode>General</c:formatCode>
              <c:ptCount val="1"/>
              <c:pt idx="0">
                <c:v>0</c:v>
              </c:pt>
            </c:numLit>
          </c:yVal>
          <c:bubbleSize>
            <c:numRef>
              <c:f>user2!$F$17</c:f>
              <c:numCache>
                <c:formatCode>General</c:formatCode>
                <c:ptCount val="1"/>
                <c:pt idx="0">
                  <c:v>8</c:v>
                </c:pt>
              </c:numCache>
            </c:numRef>
          </c:bubbleSize>
          <c:bubble3D val="0"/>
          <c:extLst>
            <c:ext xmlns:c16="http://schemas.microsoft.com/office/drawing/2014/chart" uri="{C3380CC4-5D6E-409C-BE32-E72D297353CC}">
              <c16:uniqueId val="{00000002-4DA9-4945-A29D-BC356C92C662}"/>
            </c:ext>
          </c:extLst>
        </c:ser>
        <c:ser>
          <c:idx val="3"/>
          <c:order val="3"/>
          <c:tx>
            <c:strRef>
              <c:f>user2!$C$20</c:f>
              <c:strCache>
                <c:ptCount val="1"/>
              </c:strCache>
            </c:strRef>
          </c:tx>
          <c:spPr>
            <a:ln w="25400">
              <a:noFill/>
            </a:ln>
          </c:spPr>
          <c:invertIfNegative val="0"/>
          <c:xVal>
            <c:numRef>
              <c:f>user2!$H$20</c:f>
              <c:numCache>
                <c:formatCode>General</c:formatCode>
                <c:ptCount val="1"/>
                <c:pt idx="0">
                  <c:v>4</c:v>
                </c:pt>
              </c:numCache>
            </c:numRef>
          </c:xVal>
          <c:yVal>
            <c:numLit>
              <c:formatCode>General</c:formatCode>
              <c:ptCount val="1"/>
              <c:pt idx="0">
                <c:v>0</c:v>
              </c:pt>
            </c:numLit>
          </c:yVal>
          <c:bubbleSize>
            <c:numRef>
              <c:f>user2!$F$20</c:f>
              <c:numCache>
                <c:formatCode>General</c:formatCode>
                <c:ptCount val="1"/>
                <c:pt idx="0">
                  <c:v>3</c:v>
                </c:pt>
              </c:numCache>
            </c:numRef>
          </c:bubbleSize>
          <c:bubble3D val="0"/>
          <c:extLst>
            <c:ext xmlns:c16="http://schemas.microsoft.com/office/drawing/2014/chart" uri="{C3380CC4-5D6E-409C-BE32-E72D297353CC}">
              <c16:uniqueId val="{00000003-4DA9-4945-A29D-BC356C92C662}"/>
            </c:ext>
          </c:extLst>
        </c:ser>
        <c:ser>
          <c:idx val="4"/>
          <c:order val="4"/>
          <c:tx>
            <c:strRef>
              <c:f>user2!$C$23</c:f>
              <c:strCache>
                <c:ptCount val="1"/>
              </c:strCache>
            </c:strRef>
          </c:tx>
          <c:spPr>
            <a:ln w="25400">
              <a:noFill/>
            </a:ln>
          </c:spPr>
          <c:invertIfNegative val="0"/>
          <c:xVal>
            <c:numRef>
              <c:f>user2!$H$23</c:f>
              <c:numCache>
                <c:formatCode>General</c:formatCode>
                <c:ptCount val="1"/>
                <c:pt idx="0">
                  <c:v>3</c:v>
                </c:pt>
              </c:numCache>
            </c:numRef>
          </c:xVal>
          <c:yVal>
            <c:numLit>
              <c:formatCode>General</c:formatCode>
              <c:ptCount val="1"/>
              <c:pt idx="0">
                <c:v>0</c:v>
              </c:pt>
            </c:numLit>
          </c:yVal>
          <c:bubbleSize>
            <c:numRef>
              <c:f>user2!$F$23</c:f>
              <c:numCache>
                <c:formatCode>General</c:formatCode>
                <c:ptCount val="1"/>
                <c:pt idx="0">
                  <c:v>3</c:v>
                </c:pt>
              </c:numCache>
            </c:numRef>
          </c:bubbleSize>
          <c:bubble3D val="0"/>
          <c:extLst>
            <c:ext xmlns:c16="http://schemas.microsoft.com/office/drawing/2014/chart" uri="{C3380CC4-5D6E-409C-BE32-E72D297353CC}">
              <c16:uniqueId val="{00000004-4DA9-4945-A29D-BC356C92C662}"/>
            </c:ext>
          </c:extLst>
        </c:ser>
        <c:ser>
          <c:idx val="5"/>
          <c:order val="5"/>
          <c:tx>
            <c:strRef>
              <c:f>user2!$C$26</c:f>
              <c:strCache>
                <c:ptCount val="1"/>
              </c:strCache>
            </c:strRef>
          </c:tx>
          <c:spPr>
            <a:ln w="25400">
              <a:noFill/>
            </a:ln>
          </c:spPr>
          <c:invertIfNegative val="0"/>
          <c:xVal>
            <c:numRef>
              <c:f>user2!$H$26</c:f>
              <c:numCache>
                <c:formatCode>General</c:formatCode>
                <c:ptCount val="1"/>
                <c:pt idx="0">
                  <c:v>2</c:v>
                </c:pt>
              </c:numCache>
            </c:numRef>
          </c:xVal>
          <c:yVal>
            <c:numLit>
              <c:formatCode>General</c:formatCode>
              <c:ptCount val="1"/>
              <c:pt idx="0">
                <c:v>0</c:v>
              </c:pt>
            </c:numLit>
          </c:yVal>
          <c:bubbleSize>
            <c:numRef>
              <c:f>user2!$F$26</c:f>
              <c:numCache>
                <c:formatCode>General</c:formatCode>
                <c:ptCount val="1"/>
                <c:pt idx="0">
                  <c:v>5</c:v>
                </c:pt>
              </c:numCache>
            </c:numRef>
          </c:bubbleSize>
          <c:bubble3D val="0"/>
          <c:extLst>
            <c:ext xmlns:c16="http://schemas.microsoft.com/office/drawing/2014/chart" uri="{C3380CC4-5D6E-409C-BE32-E72D297353CC}">
              <c16:uniqueId val="{00000005-4DA9-4945-A29D-BC356C92C662}"/>
            </c:ext>
          </c:extLst>
        </c:ser>
        <c:ser>
          <c:idx val="6"/>
          <c:order val="6"/>
          <c:tx>
            <c:strRef>
              <c:f>user2!$C$29</c:f>
              <c:strCache>
                <c:ptCount val="1"/>
              </c:strCache>
            </c:strRef>
          </c:tx>
          <c:spPr>
            <a:ln w="25400">
              <a:noFill/>
            </a:ln>
          </c:spPr>
          <c:invertIfNegative val="0"/>
          <c:xVal>
            <c:numRef>
              <c:f>user2!$H$29</c:f>
              <c:numCache>
                <c:formatCode>General</c:formatCode>
                <c:ptCount val="1"/>
                <c:pt idx="0">
                  <c:v>-3</c:v>
                </c:pt>
              </c:numCache>
            </c:numRef>
          </c:xVal>
          <c:yVal>
            <c:numLit>
              <c:formatCode>General</c:formatCode>
              <c:ptCount val="1"/>
              <c:pt idx="0">
                <c:v>0</c:v>
              </c:pt>
            </c:numLit>
          </c:yVal>
          <c:bubbleSize>
            <c:numRef>
              <c:f>user2!$F$29</c:f>
              <c:numCache>
                <c:formatCode>General</c:formatCode>
                <c:ptCount val="1"/>
                <c:pt idx="0">
                  <c:v>4</c:v>
                </c:pt>
              </c:numCache>
            </c:numRef>
          </c:bubbleSize>
          <c:bubble3D val="0"/>
          <c:extLst>
            <c:ext xmlns:c16="http://schemas.microsoft.com/office/drawing/2014/chart" uri="{C3380CC4-5D6E-409C-BE32-E72D297353CC}">
              <c16:uniqueId val="{00000006-4DA9-4945-A29D-BC356C92C662}"/>
            </c:ext>
          </c:extLst>
        </c:ser>
        <c:ser>
          <c:idx val="7"/>
          <c:order val="7"/>
          <c:tx>
            <c:strRef>
              <c:f>user2!$C$32</c:f>
              <c:strCache>
                <c:ptCount val="1"/>
              </c:strCache>
            </c:strRef>
          </c:tx>
          <c:spPr>
            <a:ln w="25400">
              <a:noFill/>
            </a:ln>
          </c:spPr>
          <c:invertIfNegative val="0"/>
          <c:xVal>
            <c:numRef>
              <c:f>user2!$H$32</c:f>
              <c:numCache>
                <c:formatCode>General</c:formatCode>
                <c:ptCount val="1"/>
                <c:pt idx="0">
                  <c:v>-2</c:v>
                </c:pt>
              </c:numCache>
            </c:numRef>
          </c:xVal>
          <c:yVal>
            <c:numLit>
              <c:formatCode>General</c:formatCode>
              <c:ptCount val="1"/>
              <c:pt idx="0">
                <c:v>0</c:v>
              </c:pt>
            </c:numLit>
          </c:yVal>
          <c:bubbleSize>
            <c:numRef>
              <c:f>user2!$F$32</c:f>
              <c:numCache>
                <c:formatCode>General</c:formatCode>
                <c:ptCount val="1"/>
                <c:pt idx="0">
                  <c:v>2</c:v>
                </c:pt>
              </c:numCache>
            </c:numRef>
          </c:bubbleSize>
          <c:bubble3D val="0"/>
          <c:extLst>
            <c:ext xmlns:c16="http://schemas.microsoft.com/office/drawing/2014/chart" uri="{C3380CC4-5D6E-409C-BE32-E72D297353CC}">
              <c16:uniqueId val="{00000007-4DA9-4945-A29D-BC356C92C662}"/>
            </c:ext>
          </c:extLst>
        </c:ser>
        <c:ser>
          <c:idx val="8"/>
          <c:order val="8"/>
          <c:tx>
            <c:strRef>
              <c:f>user2!$C$35</c:f>
              <c:strCache>
                <c:ptCount val="1"/>
              </c:strCache>
            </c:strRef>
          </c:tx>
          <c:spPr>
            <a:ln w="25400">
              <a:noFill/>
            </a:ln>
          </c:spPr>
          <c:invertIfNegative val="0"/>
          <c:xVal>
            <c:numRef>
              <c:f>user2!$H$35</c:f>
              <c:numCache>
                <c:formatCode>General</c:formatCode>
                <c:ptCount val="1"/>
                <c:pt idx="0">
                  <c:v>-1</c:v>
                </c:pt>
              </c:numCache>
            </c:numRef>
          </c:xVal>
          <c:yVal>
            <c:numLit>
              <c:formatCode>General</c:formatCode>
              <c:ptCount val="1"/>
              <c:pt idx="0">
                <c:v>0</c:v>
              </c:pt>
            </c:numLit>
          </c:yVal>
          <c:bubbleSize>
            <c:numRef>
              <c:f>user2!$F$35</c:f>
              <c:numCache>
                <c:formatCode>General</c:formatCode>
                <c:ptCount val="1"/>
                <c:pt idx="0">
                  <c:v>3</c:v>
                </c:pt>
              </c:numCache>
            </c:numRef>
          </c:bubbleSize>
          <c:bubble3D val="0"/>
          <c:extLst>
            <c:ext xmlns:c16="http://schemas.microsoft.com/office/drawing/2014/chart" uri="{C3380CC4-5D6E-409C-BE32-E72D297353CC}">
              <c16:uniqueId val="{00000008-4DA9-4945-A29D-BC356C92C662}"/>
            </c:ext>
          </c:extLst>
        </c:ser>
        <c:ser>
          <c:idx val="9"/>
          <c:order val="9"/>
          <c:tx>
            <c:strRef>
              <c:f>user2!$C$38</c:f>
              <c:strCache>
                <c:ptCount val="1"/>
              </c:strCache>
            </c:strRef>
          </c:tx>
          <c:spPr>
            <a:ln w="25400">
              <a:noFill/>
            </a:ln>
          </c:spPr>
          <c:invertIfNegative val="0"/>
          <c:xVal>
            <c:numRef>
              <c:f>user2!$H$38</c:f>
              <c:numCache>
                <c:formatCode>General</c:formatCode>
                <c:ptCount val="1"/>
                <c:pt idx="0">
                  <c:v>-2</c:v>
                </c:pt>
              </c:numCache>
            </c:numRef>
          </c:xVal>
          <c:yVal>
            <c:numLit>
              <c:formatCode>General</c:formatCode>
              <c:ptCount val="1"/>
              <c:pt idx="0">
                <c:v>0</c:v>
              </c:pt>
            </c:numLit>
          </c:yVal>
          <c:bubbleSize>
            <c:numRef>
              <c:f>user2!$F$38</c:f>
              <c:numCache>
                <c:formatCode>General</c:formatCode>
                <c:ptCount val="1"/>
                <c:pt idx="0">
                  <c:v>3</c:v>
                </c:pt>
              </c:numCache>
            </c:numRef>
          </c:bubbleSize>
          <c:bubble3D val="0"/>
          <c:extLst>
            <c:ext xmlns:c16="http://schemas.microsoft.com/office/drawing/2014/chart" uri="{C3380CC4-5D6E-409C-BE32-E72D297353CC}">
              <c16:uniqueId val="{00000009-4DA9-4945-A29D-BC356C92C662}"/>
            </c:ext>
          </c:extLst>
        </c:ser>
        <c:dLbls>
          <c:showLegendKey val="0"/>
          <c:showVal val="0"/>
          <c:showCatName val="0"/>
          <c:showSerName val="0"/>
          <c:showPercent val="0"/>
          <c:showBubbleSize val="0"/>
        </c:dLbls>
        <c:bubbleScale val="300"/>
        <c:showNegBubbles val="0"/>
        <c:axId val="39714816"/>
        <c:axId val="39715392"/>
      </c:bubbleChart>
      <c:valAx>
        <c:axId val="39714816"/>
        <c:scaling>
          <c:orientation val="minMax"/>
          <c:max val="5"/>
          <c:min val="-5"/>
        </c:scaling>
        <c:delete val="0"/>
        <c:axPos val="b"/>
        <c:title>
          <c:tx>
            <c:rich>
              <a:bodyPr/>
              <a:lstStyle/>
              <a:p>
                <a:pPr>
                  <a:defRPr/>
                </a:pPr>
                <a:r>
                  <a:rPr lang="en-CA"/>
                  <a:t>mission contribution</a:t>
                </a:r>
              </a:p>
            </c:rich>
          </c:tx>
          <c:layout>
            <c:manualLayout>
              <c:xMode val="edge"/>
              <c:yMode val="edge"/>
              <c:x val="0.25550449375646322"/>
              <c:y val="0.82280723818783441"/>
            </c:manualLayout>
          </c:layout>
          <c:overlay val="0"/>
        </c:title>
        <c:numFmt formatCode="General" sourceLinked="1"/>
        <c:majorTickMark val="out"/>
        <c:minorTickMark val="none"/>
        <c:tickLblPos val="nextTo"/>
        <c:crossAx val="39715392"/>
        <c:crosses val="autoZero"/>
        <c:crossBetween val="midCat"/>
        <c:majorUnit val="1"/>
        <c:minorUnit val="1"/>
      </c:valAx>
      <c:valAx>
        <c:axId val="39715392"/>
        <c:scaling>
          <c:orientation val="minMax"/>
          <c:max val="1"/>
          <c:min val="-1"/>
        </c:scaling>
        <c:delete val="0"/>
        <c:axPos val="l"/>
        <c:majorGridlines>
          <c:spPr>
            <a:ln>
              <a:noFill/>
            </a:ln>
          </c:spPr>
        </c:majorGridlines>
        <c:numFmt formatCode="General" sourceLinked="1"/>
        <c:majorTickMark val="none"/>
        <c:minorTickMark val="none"/>
        <c:tickLblPos val="none"/>
        <c:crossAx val="39714816"/>
        <c:crosses val="autoZero"/>
        <c:crossBetween val="midCat"/>
        <c:majorUnit val="1"/>
        <c:minorUnit val="1"/>
      </c:valAx>
      <c:spPr>
        <a:ln w="3175">
          <a:solidFill>
            <a:srgbClr val="000000"/>
          </a:solidFill>
        </a:ln>
      </c:spPr>
    </c:plotArea>
    <c:legend>
      <c:legendPos val="r"/>
      <c:layout>
        <c:manualLayout>
          <c:xMode val="edge"/>
          <c:yMode val="edge"/>
          <c:x val="0.60378000477213101"/>
          <c:y val="0.20311641664217611"/>
          <c:w val="0.38479885468861802"/>
          <c:h val="0.625500868965706"/>
        </c:manualLayout>
      </c:layout>
      <c:overlay val="0"/>
    </c:legend>
    <c:plotVisOnly val="1"/>
    <c:dispBlanksAs val="gap"/>
    <c:showDLblsOverMax val="0"/>
  </c:chart>
  <c:printSettings>
    <c:headerFooter/>
    <c:pageMargins b="0.75000000000000244" l="0.7000000000000014" r="0.7000000000000014" t="0.75000000000000244" header="0.30000000000000021" footer="0.30000000000000021"/>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a:t>Money</a:t>
            </a:r>
          </a:p>
        </c:rich>
      </c:tx>
      <c:overlay val="0"/>
    </c:title>
    <c:autoTitleDeleted val="0"/>
    <c:plotArea>
      <c:layout>
        <c:manualLayout>
          <c:layoutTarget val="inner"/>
          <c:xMode val="edge"/>
          <c:yMode val="edge"/>
          <c:x val="5.1734828600970305E-2"/>
          <c:y val="0.24487238552753518"/>
          <c:w val="0.53164145390917605"/>
          <c:h val="0.56666664494523755"/>
        </c:manualLayout>
      </c:layout>
      <c:bubbleChart>
        <c:varyColors val="0"/>
        <c:ser>
          <c:idx val="0"/>
          <c:order val="0"/>
          <c:tx>
            <c:strRef>
              <c:f>user2!$C$11</c:f>
              <c:strCache>
                <c:ptCount val="1"/>
              </c:strCache>
            </c:strRef>
          </c:tx>
          <c:invertIfNegative val="0"/>
          <c:xVal>
            <c:numRef>
              <c:f>user2!$X$11</c:f>
              <c:numCache>
                <c:formatCode>0%</c:formatCode>
                <c:ptCount val="1"/>
                <c:pt idx="0">
                  <c:v>1</c:v>
                </c:pt>
              </c:numCache>
            </c:numRef>
          </c:xVal>
          <c:yVal>
            <c:numLit>
              <c:formatCode>General</c:formatCode>
              <c:ptCount val="1"/>
              <c:pt idx="0">
                <c:v>0</c:v>
              </c:pt>
            </c:numLit>
          </c:yVal>
          <c:bubbleSize>
            <c:numRef>
              <c:f>user2!$F$11</c:f>
              <c:numCache>
                <c:formatCode>General</c:formatCode>
                <c:ptCount val="1"/>
                <c:pt idx="0">
                  <c:v>3</c:v>
                </c:pt>
              </c:numCache>
            </c:numRef>
          </c:bubbleSize>
          <c:bubble3D val="0"/>
          <c:extLst>
            <c:ext xmlns:c16="http://schemas.microsoft.com/office/drawing/2014/chart" uri="{C3380CC4-5D6E-409C-BE32-E72D297353CC}">
              <c16:uniqueId val="{00000000-FD73-43C3-9F18-36532639440A}"/>
            </c:ext>
          </c:extLst>
        </c:ser>
        <c:ser>
          <c:idx val="1"/>
          <c:order val="1"/>
          <c:tx>
            <c:strRef>
              <c:f>user2!$C$14</c:f>
              <c:strCache>
                <c:ptCount val="1"/>
              </c:strCache>
            </c:strRef>
          </c:tx>
          <c:spPr>
            <a:ln w="25400">
              <a:noFill/>
            </a:ln>
          </c:spPr>
          <c:invertIfNegative val="0"/>
          <c:xVal>
            <c:numRef>
              <c:f>user2!$X$14</c:f>
              <c:numCache>
                <c:formatCode>0%</c:formatCode>
                <c:ptCount val="1"/>
                <c:pt idx="0">
                  <c:v>0.8</c:v>
                </c:pt>
              </c:numCache>
            </c:numRef>
          </c:xVal>
          <c:yVal>
            <c:numLit>
              <c:formatCode>General</c:formatCode>
              <c:ptCount val="1"/>
              <c:pt idx="0">
                <c:v>0</c:v>
              </c:pt>
            </c:numLit>
          </c:yVal>
          <c:bubbleSize>
            <c:numRef>
              <c:f>user2!$F$14</c:f>
              <c:numCache>
                <c:formatCode>General</c:formatCode>
                <c:ptCount val="1"/>
                <c:pt idx="0">
                  <c:v>5</c:v>
                </c:pt>
              </c:numCache>
            </c:numRef>
          </c:bubbleSize>
          <c:bubble3D val="0"/>
          <c:extLst>
            <c:ext xmlns:c16="http://schemas.microsoft.com/office/drawing/2014/chart" uri="{C3380CC4-5D6E-409C-BE32-E72D297353CC}">
              <c16:uniqueId val="{00000001-FD73-43C3-9F18-36532639440A}"/>
            </c:ext>
          </c:extLst>
        </c:ser>
        <c:ser>
          <c:idx val="2"/>
          <c:order val="2"/>
          <c:tx>
            <c:strRef>
              <c:f>user2!$C$17</c:f>
              <c:strCache>
                <c:ptCount val="1"/>
              </c:strCache>
            </c:strRef>
          </c:tx>
          <c:spPr>
            <a:ln w="25400">
              <a:noFill/>
            </a:ln>
          </c:spPr>
          <c:invertIfNegative val="0"/>
          <c:xVal>
            <c:numRef>
              <c:f>user2!$X$17</c:f>
              <c:numCache>
                <c:formatCode>0%</c:formatCode>
                <c:ptCount val="1"/>
                <c:pt idx="0">
                  <c:v>0.125</c:v>
                </c:pt>
              </c:numCache>
            </c:numRef>
          </c:xVal>
          <c:yVal>
            <c:numLit>
              <c:formatCode>General</c:formatCode>
              <c:ptCount val="1"/>
              <c:pt idx="0">
                <c:v>0</c:v>
              </c:pt>
            </c:numLit>
          </c:yVal>
          <c:bubbleSize>
            <c:numRef>
              <c:f>user2!$F$17</c:f>
              <c:numCache>
                <c:formatCode>General</c:formatCode>
                <c:ptCount val="1"/>
                <c:pt idx="0">
                  <c:v>8</c:v>
                </c:pt>
              </c:numCache>
            </c:numRef>
          </c:bubbleSize>
          <c:bubble3D val="0"/>
          <c:extLst>
            <c:ext xmlns:c16="http://schemas.microsoft.com/office/drawing/2014/chart" uri="{C3380CC4-5D6E-409C-BE32-E72D297353CC}">
              <c16:uniqueId val="{00000002-FD73-43C3-9F18-36532639440A}"/>
            </c:ext>
          </c:extLst>
        </c:ser>
        <c:ser>
          <c:idx val="3"/>
          <c:order val="3"/>
          <c:tx>
            <c:strRef>
              <c:f>user2!$C$20</c:f>
              <c:strCache>
                <c:ptCount val="1"/>
              </c:strCache>
            </c:strRef>
          </c:tx>
          <c:spPr>
            <a:ln w="25400">
              <a:noFill/>
            </a:ln>
          </c:spPr>
          <c:invertIfNegative val="0"/>
          <c:xVal>
            <c:numRef>
              <c:f>user2!$X$20</c:f>
              <c:numCache>
                <c:formatCode>0%</c:formatCode>
                <c:ptCount val="1"/>
                <c:pt idx="0">
                  <c:v>1</c:v>
                </c:pt>
              </c:numCache>
            </c:numRef>
          </c:xVal>
          <c:yVal>
            <c:numLit>
              <c:formatCode>General</c:formatCode>
              <c:ptCount val="1"/>
              <c:pt idx="0">
                <c:v>0</c:v>
              </c:pt>
            </c:numLit>
          </c:yVal>
          <c:bubbleSize>
            <c:numRef>
              <c:f>user2!$F$20</c:f>
              <c:numCache>
                <c:formatCode>General</c:formatCode>
                <c:ptCount val="1"/>
                <c:pt idx="0">
                  <c:v>3</c:v>
                </c:pt>
              </c:numCache>
            </c:numRef>
          </c:bubbleSize>
          <c:bubble3D val="0"/>
          <c:extLst>
            <c:ext xmlns:c16="http://schemas.microsoft.com/office/drawing/2014/chart" uri="{C3380CC4-5D6E-409C-BE32-E72D297353CC}">
              <c16:uniqueId val="{00000003-FD73-43C3-9F18-36532639440A}"/>
            </c:ext>
          </c:extLst>
        </c:ser>
        <c:ser>
          <c:idx val="4"/>
          <c:order val="4"/>
          <c:tx>
            <c:strRef>
              <c:f>user2!$C$23</c:f>
              <c:strCache>
                <c:ptCount val="1"/>
              </c:strCache>
            </c:strRef>
          </c:tx>
          <c:spPr>
            <a:ln w="25400">
              <a:noFill/>
            </a:ln>
          </c:spPr>
          <c:invertIfNegative val="0"/>
          <c:xVal>
            <c:numRef>
              <c:f>user2!$X$23</c:f>
              <c:numCache>
                <c:formatCode>0%</c:formatCode>
                <c:ptCount val="1"/>
                <c:pt idx="0">
                  <c:v>0.66666666666666663</c:v>
                </c:pt>
              </c:numCache>
            </c:numRef>
          </c:xVal>
          <c:yVal>
            <c:numLit>
              <c:formatCode>General</c:formatCode>
              <c:ptCount val="1"/>
              <c:pt idx="0">
                <c:v>0</c:v>
              </c:pt>
            </c:numLit>
          </c:yVal>
          <c:bubbleSize>
            <c:numRef>
              <c:f>user2!$F$23</c:f>
              <c:numCache>
                <c:formatCode>General</c:formatCode>
                <c:ptCount val="1"/>
                <c:pt idx="0">
                  <c:v>3</c:v>
                </c:pt>
              </c:numCache>
            </c:numRef>
          </c:bubbleSize>
          <c:bubble3D val="0"/>
          <c:extLst>
            <c:ext xmlns:c16="http://schemas.microsoft.com/office/drawing/2014/chart" uri="{C3380CC4-5D6E-409C-BE32-E72D297353CC}">
              <c16:uniqueId val="{00000004-FD73-43C3-9F18-36532639440A}"/>
            </c:ext>
          </c:extLst>
        </c:ser>
        <c:ser>
          <c:idx val="5"/>
          <c:order val="5"/>
          <c:tx>
            <c:strRef>
              <c:f>user2!$C$26</c:f>
              <c:strCache>
                <c:ptCount val="1"/>
              </c:strCache>
            </c:strRef>
          </c:tx>
          <c:spPr>
            <a:ln w="25400">
              <a:noFill/>
            </a:ln>
          </c:spPr>
          <c:invertIfNegative val="0"/>
          <c:xVal>
            <c:numRef>
              <c:f>user2!$X$26</c:f>
              <c:numCache>
                <c:formatCode>0%</c:formatCode>
                <c:ptCount val="1"/>
                <c:pt idx="0">
                  <c:v>0.4</c:v>
                </c:pt>
              </c:numCache>
            </c:numRef>
          </c:xVal>
          <c:yVal>
            <c:numLit>
              <c:formatCode>General</c:formatCode>
              <c:ptCount val="1"/>
              <c:pt idx="0">
                <c:v>0</c:v>
              </c:pt>
            </c:numLit>
          </c:yVal>
          <c:bubbleSize>
            <c:numRef>
              <c:f>user2!$F$26</c:f>
              <c:numCache>
                <c:formatCode>General</c:formatCode>
                <c:ptCount val="1"/>
                <c:pt idx="0">
                  <c:v>5</c:v>
                </c:pt>
              </c:numCache>
            </c:numRef>
          </c:bubbleSize>
          <c:bubble3D val="0"/>
          <c:extLst>
            <c:ext xmlns:c16="http://schemas.microsoft.com/office/drawing/2014/chart" uri="{C3380CC4-5D6E-409C-BE32-E72D297353CC}">
              <c16:uniqueId val="{00000005-FD73-43C3-9F18-36532639440A}"/>
            </c:ext>
          </c:extLst>
        </c:ser>
        <c:ser>
          <c:idx val="6"/>
          <c:order val="6"/>
          <c:tx>
            <c:strRef>
              <c:f>user2!$C$29</c:f>
              <c:strCache>
                <c:ptCount val="1"/>
              </c:strCache>
            </c:strRef>
          </c:tx>
          <c:spPr>
            <a:ln w="25400">
              <a:noFill/>
            </a:ln>
          </c:spPr>
          <c:invertIfNegative val="0"/>
          <c:xVal>
            <c:numRef>
              <c:f>user2!$X$29</c:f>
              <c:numCache>
                <c:formatCode>0%</c:formatCode>
                <c:ptCount val="1"/>
                <c:pt idx="0">
                  <c:v>0.25</c:v>
                </c:pt>
              </c:numCache>
            </c:numRef>
          </c:xVal>
          <c:yVal>
            <c:numLit>
              <c:formatCode>General</c:formatCode>
              <c:ptCount val="1"/>
              <c:pt idx="0">
                <c:v>0</c:v>
              </c:pt>
            </c:numLit>
          </c:yVal>
          <c:bubbleSize>
            <c:numRef>
              <c:f>user2!$F$29</c:f>
              <c:numCache>
                <c:formatCode>General</c:formatCode>
                <c:ptCount val="1"/>
                <c:pt idx="0">
                  <c:v>4</c:v>
                </c:pt>
              </c:numCache>
            </c:numRef>
          </c:bubbleSize>
          <c:bubble3D val="0"/>
          <c:extLst>
            <c:ext xmlns:c16="http://schemas.microsoft.com/office/drawing/2014/chart" uri="{C3380CC4-5D6E-409C-BE32-E72D297353CC}">
              <c16:uniqueId val="{00000006-FD73-43C3-9F18-36532639440A}"/>
            </c:ext>
          </c:extLst>
        </c:ser>
        <c:ser>
          <c:idx val="7"/>
          <c:order val="7"/>
          <c:tx>
            <c:strRef>
              <c:f>user2!$C$32</c:f>
              <c:strCache>
                <c:ptCount val="1"/>
              </c:strCache>
            </c:strRef>
          </c:tx>
          <c:spPr>
            <a:ln w="25400">
              <a:noFill/>
            </a:ln>
          </c:spPr>
          <c:invertIfNegative val="0"/>
          <c:xVal>
            <c:numRef>
              <c:f>user2!$X$32</c:f>
              <c:numCache>
                <c:formatCode>0%</c:formatCode>
                <c:ptCount val="1"/>
                <c:pt idx="0">
                  <c:v>6</c:v>
                </c:pt>
              </c:numCache>
            </c:numRef>
          </c:xVal>
          <c:yVal>
            <c:numLit>
              <c:formatCode>General</c:formatCode>
              <c:ptCount val="1"/>
              <c:pt idx="0">
                <c:v>0</c:v>
              </c:pt>
            </c:numLit>
          </c:yVal>
          <c:bubbleSize>
            <c:numRef>
              <c:f>user2!$F$32</c:f>
              <c:numCache>
                <c:formatCode>General</c:formatCode>
                <c:ptCount val="1"/>
                <c:pt idx="0">
                  <c:v>2</c:v>
                </c:pt>
              </c:numCache>
            </c:numRef>
          </c:bubbleSize>
          <c:bubble3D val="0"/>
          <c:extLst>
            <c:ext xmlns:c16="http://schemas.microsoft.com/office/drawing/2014/chart" uri="{C3380CC4-5D6E-409C-BE32-E72D297353CC}">
              <c16:uniqueId val="{00000007-FD73-43C3-9F18-36532639440A}"/>
            </c:ext>
          </c:extLst>
        </c:ser>
        <c:ser>
          <c:idx val="8"/>
          <c:order val="8"/>
          <c:tx>
            <c:strRef>
              <c:f>user2!$C$35</c:f>
              <c:strCache>
                <c:ptCount val="1"/>
              </c:strCache>
            </c:strRef>
          </c:tx>
          <c:spPr>
            <a:ln w="25400">
              <a:noFill/>
            </a:ln>
          </c:spPr>
          <c:invertIfNegative val="0"/>
          <c:xVal>
            <c:numRef>
              <c:f>user2!$X$35</c:f>
              <c:numCache>
                <c:formatCode>0%</c:formatCode>
                <c:ptCount val="1"/>
                <c:pt idx="0">
                  <c:v>1.6666666666666667</c:v>
                </c:pt>
              </c:numCache>
            </c:numRef>
          </c:xVal>
          <c:yVal>
            <c:numLit>
              <c:formatCode>General</c:formatCode>
              <c:ptCount val="1"/>
              <c:pt idx="0">
                <c:v>0</c:v>
              </c:pt>
            </c:numLit>
          </c:yVal>
          <c:bubbleSize>
            <c:numRef>
              <c:f>user2!$F$35</c:f>
              <c:numCache>
                <c:formatCode>General</c:formatCode>
                <c:ptCount val="1"/>
                <c:pt idx="0">
                  <c:v>3</c:v>
                </c:pt>
              </c:numCache>
            </c:numRef>
          </c:bubbleSize>
          <c:bubble3D val="0"/>
          <c:extLst>
            <c:ext xmlns:c16="http://schemas.microsoft.com/office/drawing/2014/chart" uri="{C3380CC4-5D6E-409C-BE32-E72D297353CC}">
              <c16:uniqueId val="{00000008-FD73-43C3-9F18-36532639440A}"/>
            </c:ext>
          </c:extLst>
        </c:ser>
        <c:ser>
          <c:idx val="9"/>
          <c:order val="9"/>
          <c:tx>
            <c:strRef>
              <c:f>user2!$C$38</c:f>
              <c:strCache>
                <c:ptCount val="1"/>
              </c:strCache>
            </c:strRef>
          </c:tx>
          <c:spPr>
            <a:ln w="25400">
              <a:noFill/>
            </a:ln>
          </c:spPr>
          <c:invertIfNegative val="0"/>
          <c:xVal>
            <c:numRef>
              <c:f>user2!$X$38</c:f>
              <c:numCache>
                <c:formatCode>0%</c:formatCode>
                <c:ptCount val="1"/>
                <c:pt idx="0">
                  <c:v>1.3333333333333333</c:v>
                </c:pt>
              </c:numCache>
            </c:numRef>
          </c:xVal>
          <c:yVal>
            <c:numLit>
              <c:formatCode>General</c:formatCode>
              <c:ptCount val="1"/>
              <c:pt idx="0">
                <c:v>0</c:v>
              </c:pt>
            </c:numLit>
          </c:yVal>
          <c:bubbleSize>
            <c:numRef>
              <c:f>user2!$F$38</c:f>
              <c:numCache>
                <c:formatCode>General</c:formatCode>
                <c:ptCount val="1"/>
                <c:pt idx="0">
                  <c:v>3</c:v>
                </c:pt>
              </c:numCache>
            </c:numRef>
          </c:bubbleSize>
          <c:bubble3D val="0"/>
          <c:extLst>
            <c:ext xmlns:c16="http://schemas.microsoft.com/office/drawing/2014/chart" uri="{C3380CC4-5D6E-409C-BE32-E72D297353CC}">
              <c16:uniqueId val="{00000009-FD73-43C3-9F18-36532639440A}"/>
            </c:ext>
          </c:extLst>
        </c:ser>
        <c:dLbls>
          <c:showLegendKey val="0"/>
          <c:showVal val="0"/>
          <c:showCatName val="0"/>
          <c:showSerName val="0"/>
          <c:showPercent val="0"/>
          <c:showBubbleSize val="0"/>
        </c:dLbls>
        <c:bubbleScale val="300"/>
        <c:showNegBubbles val="0"/>
        <c:axId val="39717696"/>
        <c:axId val="39718272"/>
      </c:bubbleChart>
      <c:valAx>
        <c:axId val="39717696"/>
        <c:scaling>
          <c:orientation val="minMax"/>
          <c:max val="2"/>
          <c:min val="0"/>
        </c:scaling>
        <c:delete val="0"/>
        <c:axPos val="b"/>
        <c:title>
          <c:tx>
            <c:rich>
              <a:bodyPr/>
              <a:lstStyle/>
              <a:p>
                <a:pPr>
                  <a:defRPr/>
                </a:pPr>
                <a:r>
                  <a:rPr lang="en-CA"/>
                  <a:t>cost</a:t>
                </a:r>
                <a:r>
                  <a:rPr lang="en-CA" baseline="0"/>
                  <a:t> coverage</a:t>
                </a:r>
                <a:endParaRPr lang="en-CA"/>
              </a:p>
            </c:rich>
          </c:tx>
          <c:layout>
            <c:manualLayout>
              <c:xMode val="edge"/>
              <c:yMode val="edge"/>
              <c:x val="0.25550449375646322"/>
              <c:y val="0.82280723818783441"/>
            </c:manualLayout>
          </c:layout>
          <c:overlay val="0"/>
        </c:title>
        <c:numFmt formatCode="0%" sourceLinked="1"/>
        <c:majorTickMark val="out"/>
        <c:minorTickMark val="none"/>
        <c:tickLblPos val="nextTo"/>
        <c:crossAx val="39718272"/>
        <c:crosses val="autoZero"/>
        <c:crossBetween val="midCat"/>
        <c:majorUnit val="0.25"/>
        <c:minorUnit val="4.0000000000000022E-2"/>
      </c:valAx>
      <c:valAx>
        <c:axId val="39718272"/>
        <c:scaling>
          <c:orientation val="minMax"/>
          <c:max val="1"/>
          <c:min val="-1"/>
        </c:scaling>
        <c:delete val="0"/>
        <c:axPos val="l"/>
        <c:majorGridlines>
          <c:spPr>
            <a:ln>
              <a:noFill/>
            </a:ln>
          </c:spPr>
        </c:majorGridlines>
        <c:numFmt formatCode="General" sourceLinked="1"/>
        <c:majorTickMark val="none"/>
        <c:minorTickMark val="none"/>
        <c:tickLblPos val="none"/>
        <c:crossAx val="39717696"/>
        <c:crosses val="autoZero"/>
        <c:crossBetween val="midCat"/>
        <c:majorUnit val="1"/>
        <c:minorUnit val="1"/>
      </c:valAx>
      <c:spPr>
        <a:ln w="3175">
          <a:solidFill>
            <a:srgbClr val="000000"/>
          </a:solidFill>
        </a:ln>
      </c:spPr>
    </c:plotArea>
    <c:legend>
      <c:legendPos val="r"/>
      <c:layout>
        <c:manualLayout>
          <c:xMode val="edge"/>
          <c:yMode val="edge"/>
          <c:x val="0.60378000477213101"/>
          <c:y val="0.20311641664217611"/>
          <c:w val="0.38479885468861802"/>
          <c:h val="0.625500868965706"/>
        </c:manualLayout>
      </c:layout>
      <c:overlay val="0"/>
    </c:legend>
    <c:plotVisOnly val="1"/>
    <c:dispBlanksAs val="gap"/>
    <c:showDLblsOverMax val="0"/>
  </c:chart>
  <c:printSettings>
    <c:headerFooter/>
    <c:pageMargins b="0.75000000000000244" l="0.7000000000000014" r="0.7000000000000014" t="0.75000000000000244" header="0.30000000000000021" footer="0.30000000000000021"/>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a:t>Merit</a:t>
            </a:r>
          </a:p>
        </c:rich>
      </c:tx>
      <c:overlay val="0"/>
    </c:title>
    <c:autoTitleDeleted val="0"/>
    <c:plotArea>
      <c:layout>
        <c:manualLayout>
          <c:layoutTarget val="inner"/>
          <c:xMode val="edge"/>
          <c:yMode val="edge"/>
          <c:x val="5.1734828600970305E-2"/>
          <c:y val="0.24487238552753518"/>
          <c:w val="0.53164145390917605"/>
          <c:h val="0.56666664494523755"/>
        </c:manualLayout>
      </c:layout>
      <c:bubbleChart>
        <c:varyColors val="0"/>
        <c:ser>
          <c:idx val="0"/>
          <c:order val="0"/>
          <c:tx>
            <c:strRef>
              <c:f>user2!$C$11</c:f>
              <c:strCache>
                <c:ptCount val="1"/>
              </c:strCache>
            </c:strRef>
          </c:tx>
          <c:invertIfNegative val="0"/>
          <c:xVal>
            <c:numRef>
              <c:f>user2!$I$11</c:f>
              <c:numCache>
                <c:formatCode>General</c:formatCode>
                <c:ptCount val="1"/>
                <c:pt idx="0">
                  <c:v>6</c:v>
                </c:pt>
              </c:numCache>
            </c:numRef>
          </c:xVal>
          <c:yVal>
            <c:numLit>
              <c:formatCode>General</c:formatCode>
              <c:ptCount val="1"/>
              <c:pt idx="0">
                <c:v>0</c:v>
              </c:pt>
            </c:numLit>
          </c:yVal>
          <c:bubbleSize>
            <c:numRef>
              <c:f>user2!$F$11</c:f>
              <c:numCache>
                <c:formatCode>General</c:formatCode>
                <c:ptCount val="1"/>
                <c:pt idx="0">
                  <c:v>3</c:v>
                </c:pt>
              </c:numCache>
            </c:numRef>
          </c:bubbleSize>
          <c:bubble3D val="0"/>
          <c:extLst>
            <c:ext xmlns:c16="http://schemas.microsoft.com/office/drawing/2014/chart" uri="{C3380CC4-5D6E-409C-BE32-E72D297353CC}">
              <c16:uniqueId val="{00000000-4EFD-49F7-8027-866E3912172B}"/>
            </c:ext>
          </c:extLst>
        </c:ser>
        <c:ser>
          <c:idx val="1"/>
          <c:order val="1"/>
          <c:tx>
            <c:strRef>
              <c:f>user2!$C$14</c:f>
              <c:strCache>
                <c:ptCount val="1"/>
              </c:strCache>
            </c:strRef>
          </c:tx>
          <c:spPr>
            <a:ln w="25400">
              <a:noFill/>
            </a:ln>
          </c:spPr>
          <c:invertIfNegative val="0"/>
          <c:xVal>
            <c:numRef>
              <c:f>user2!$I$14</c:f>
              <c:numCache>
                <c:formatCode>General</c:formatCode>
                <c:ptCount val="1"/>
                <c:pt idx="0">
                  <c:v>5</c:v>
                </c:pt>
              </c:numCache>
            </c:numRef>
          </c:xVal>
          <c:yVal>
            <c:numLit>
              <c:formatCode>General</c:formatCode>
              <c:ptCount val="1"/>
              <c:pt idx="0">
                <c:v>0</c:v>
              </c:pt>
            </c:numLit>
          </c:yVal>
          <c:bubbleSize>
            <c:numRef>
              <c:f>user2!$F$14</c:f>
              <c:numCache>
                <c:formatCode>General</c:formatCode>
                <c:ptCount val="1"/>
                <c:pt idx="0">
                  <c:v>5</c:v>
                </c:pt>
              </c:numCache>
            </c:numRef>
          </c:bubbleSize>
          <c:bubble3D val="0"/>
          <c:extLst>
            <c:ext xmlns:c16="http://schemas.microsoft.com/office/drawing/2014/chart" uri="{C3380CC4-5D6E-409C-BE32-E72D297353CC}">
              <c16:uniqueId val="{00000001-4EFD-49F7-8027-866E3912172B}"/>
            </c:ext>
          </c:extLst>
        </c:ser>
        <c:ser>
          <c:idx val="2"/>
          <c:order val="2"/>
          <c:tx>
            <c:strRef>
              <c:f>user2!$C$17</c:f>
              <c:strCache>
                <c:ptCount val="1"/>
              </c:strCache>
            </c:strRef>
          </c:tx>
          <c:spPr>
            <a:ln w="25400">
              <a:noFill/>
            </a:ln>
          </c:spPr>
          <c:invertIfNegative val="0"/>
          <c:xVal>
            <c:numRef>
              <c:f>user2!$I$17</c:f>
              <c:numCache>
                <c:formatCode>General</c:formatCode>
                <c:ptCount val="1"/>
                <c:pt idx="0">
                  <c:v>4</c:v>
                </c:pt>
              </c:numCache>
            </c:numRef>
          </c:xVal>
          <c:yVal>
            <c:numLit>
              <c:formatCode>General</c:formatCode>
              <c:ptCount val="1"/>
              <c:pt idx="0">
                <c:v>0</c:v>
              </c:pt>
            </c:numLit>
          </c:yVal>
          <c:bubbleSize>
            <c:numRef>
              <c:f>user2!$F$17</c:f>
              <c:numCache>
                <c:formatCode>General</c:formatCode>
                <c:ptCount val="1"/>
                <c:pt idx="0">
                  <c:v>8</c:v>
                </c:pt>
              </c:numCache>
            </c:numRef>
          </c:bubbleSize>
          <c:bubble3D val="0"/>
          <c:extLst>
            <c:ext xmlns:c16="http://schemas.microsoft.com/office/drawing/2014/chart" uri="{C3380CC4-5D6E-409C-BE32-E72D297353CC}">
              <c16:uniqueId val="{00000002-4EFD-49F7-8027-866E3912172B}"/>
            </c:ext>
          </c:extLst>
        </c:ser>
        <c:ser>
          <c:idx val="3"/>
          <c:order val="3"/>
          <c:tx>
            <c:strRef>
              <c:f>user2!$C$20</c:f>
              <c:strCache>
                <c:ptCount val="1"/>
              </c:strCache>
            </c:strRef>
          </c:tx>
          <c:spPr>
            <a:ln w="25400">
              <a:noFill/>
            </a:ln>
          </c:spPr>
          <c:invertIfNegative val="0"/>
          <c:xVal>
            <c:numRef>
              <c:f>user2!$I$20</c:f>
              <c:numCache>
                <c:formatCode>General</c:formatCode>
                <c:ptCount val="1"/>
                <c:pt idx="0">
                  <c:v>3</c:v>
                </c:pt>
              </c:numCache>
            </c:numRef>
          </c:xVal>
          <c:yVal>
            <c:numLit>
              <c:formatCode>General</c:formatCode>
              <c:ptCount val="1"/>
              <c:pt idx="0">
                <c:v>0</c:v>
              </c:pt>
            </c:numLit>
          </c:yVal>
          <c:bubbleSize>
            <c:numRef>
              <c:f>user2!$F$20</c:f>
              <c:numCache>
                <c:formatCode>General</c:formatCode>
                <c:ptCount val="1"/>
                <c:pt idx="0">
                  <c:v>3</c:v>
                </c:pt>
              </c:numCache>
            </c:numRef>
          </c:bubbleSize>
          <c:bubble3D val="0"/>
          <c:extLst>
            <c:ext xmlns:c16="http://schemas.microsoft.com/office/drawing/2014/chart" uri="{C3380CC4-5D6E-409C-BE32-E72D297353CC}">
              <c16:uniqueId val="{00000003-4EFD-49F7-8027-866E3912172B}"/>
            </c:ext>
          </c:extLst>
        </c:ser>
        <c:ser>
          <c:idx val="4"/>
          <c:order val="4"/>
          <c:tx>
            <c:strRef>
              <c:f>user2!$C$23</c:f>
              <c:strCache>
                <c:ptCount val="1"/>
              </c:strCache>
            </c:strRef>
          </c:tx>
          <c:spPr>
            <a:ln w="25400">
              <a:noFill/>
            </a:ln>
          </c:spPr>
          <c:invertIfNegative val="0"/>
          <c:xVal>
            <c:numRef>
              <c:f>user2!$I$23</c:f>
              <c:numCache>
                <c:formatCode>General</c:formatCode>
                <c:ptCount val="1"/>
                <c:pt idx="0">
                  <c:v>2</c:v>
                </c:pt>
              </c:numCache>
            </c:numRef>
          </c:xVal>
          <c:yVal>
            <c:numLit>
              <c:formatCode>General</c:formatCode>
              <c:ptCount val="1"/>
              <c:pt idx="0">
                <c:v>0</c:v>
              </c:pt>
            </c:numLit>
          </c:yVal>
          <c:bubbleSize>
            <c:numRef>
              <c:f>user2!$F$23</c:f>
              <c:numCache>
                <c:formatCode>General</c:formatCode>
                <c:ptCount val="1"/>
                <c:pt idx="0">
                  <c:v>3</c:v>
                </c:pt>
              </c:numCache>
            </c:numRef>
          </c:bubbleSize>
          <c:bubble3D val="0"/>
          <c:extLst>
            <c:ext xmlns:c16="http://schemas.microsoft.com/office/drawing/2014/chart" uri="{C3380CC4-5D6E-409C-BE32-E72D297353CC}">
              <c16:uniqueId val="{00000004-4EFD-49F7-8027-866E3912172B}"/>
            </c:ext>
          </c:extLst>
        </c:ser>
        <c:ser>
          <c:idx val="5"/>
          <c:order val="5"/>
          <c:tx>
            <c:strRef>
              <c:f>user2!$C$26</c:f>
              <c:strCache>
                <c:ptCount val="1"/>
              </c:strCache>
            </c:strRef>
          </c:tx>
          <c:spPr>
            <a:ln w="25400">
              <a:noFill/>
            </a:ln>
          </c:spPr>
          <c:invertIfNegative val="0"/>
          <c:xVal>
            <c:numRef>
              <c:f>user2!$I$26</c:f>
              <c:numCache>
                <c:formatCode>General</c:formatCode>
                <c:ptCount val="1"/>
                <c:pt idx="0">
                  <c:v>1</c:v>
                </c:pt>
              </c:numCache>
            </c:numRef>
          </c:xVal>
          <c:yVal>
            <c:numLit>
              <c:formatCode>General</c:formatCode>
              <c:ptCount val="1"/>
              <c:pt idx="0">
                <c:v>0</c:v>
              </c:pt>
            </c:numLit>
          </c:yVal>
          <c:bubbleSize>
            <c:numRef>
              <c:f>user2!$F$26</c:f>
              <c:numCache>
                <c:formatCode>General</c:formatCode>
                <c:ptCount val="1"/>
                <c:pt idx="0">
                  <c:v>5</c:v>
                </c:pt>
              </c:numCache>
            </c:numRef>
          </c:bubbleSize>
          <c:bubble3D val="0"/>
          <c:extLst>
            <c:ext xmlns:c16="http://schemas.microsoft.com/office/drawing/2014/chart" uri="{C3380CC4-5D6E-409C-BE32-E72D297353CC}">
              <c16:uniqueId val="{00000005-4EFD-49F7-8027-866E3912172B}"/>
            </c:ext>
          </c:extLst>
        </c:ser>
        <c:ser>
          <c:idx val="6"/>
          <c:order val="6"/>
          <c:tx>
            <c:strRef>
              <c:f>user2!$C$29</c:f>
              <c:strCache>
                <c:ptCount val="1"/>
              </c:strCache>
            </c:strRef>
          </c:tx>
          <c:spPr>
            <a:ln w="25400">
              <a:noFill/>
            </a:ln>
          </c:spPr>
          <c:invertIfNegative val="0"/>
          <c:xVal>
            <c:numRef>
              <c:f>user2!$I$29</c:f>
              <c:numCache>
                <c:formatCode>General</c:formatCode>
                <c:ptCount val="1"/>
                <c:pt idx="0">
                  <c:v>8</c:v>
                </c:pt>
              </c:numCache>
            </c:numRef>
          </c:xVal>
          <c:yVal>
            <c:numLit>
              <c:formatCode>General</c:formatCode>
              <c:ptCount val="1"/>
              <c:pt idx="0">
                <c:v>0</c:v>
              </c:pt>
            </c:numLit>
          </c:yVal>
          <c:bubbleSize>
            <c:numRef>
              <c:f>user2!$F$29</c:f>
              <c:numCache>
                <c:formatCode>General</c:formatCode>
                <c:ptCount val="1"/>
                <c:pt idx="0">
                  <c:v>4</c:v>
                </c:pt>
              </c:numCache>
            </c:numRef>
          </c:bubbleSize>
          <c:bubble3D val="0"/>
          <c:extLst>
            <c:ext xmlns:c16="http://schemas.microsoft.com/office/drawing/2014/chart" uri="{C3380CC4-5D6E-409C-BE32-E72D297353CC}">
              <c16:uniqueId val="{00000006-4EFD-49F7-8027-866E3912172B}"/>
            </c:ext>
          </c:extLst>
        </c:ser>
        <c:ser>
          <c:idx val="7"/>
          <c:order val="7"/>
          <c:tx>
            <c:strRef>
              <c:f>user2!$C$32</c:f>
              <c:strCache>
                <c:ptCount val="1"/>
              </c:strCache>
            </c:strRef>
          </c:tx>
          <c:spPr>
            <a:ln w="25400">
              <a:noFill/>
            </a:ln>
          </c:spPr>
          <c:invertIfNegative val="0"/>
          <c:xVal>
            <c:numRef>
              <c:f>user2!$I$32</c:f>
              <c:numCache>
                <c:formatCode>General</c:formatCode>
                <c:ptCount val="1"/>
                <c:pt idx="0">
                  <c:v>6</c:v>
                </c:pt>
              </c:numCache>
            </c:numRef>
          </c:xVal>
          <c:yVal>
            <c:numLit>
              <c:formatCode>General</c:formatCode>
              <c:ptCount val="1"/>
              <c:pt idx="0">
                <c:v>0</c:v>
              </c:pt>
            </c:numLit>
          </c:yVal>
          <c:bubbleSize>
            <c:numRef>
              <c:f>user2!$F$32</c:f>
              <c:numCache>
                <c:formatCode>General</c:formatCode>
                <c:ptCount val="1"/>
                <c:pt idx="0">
                  <c:v>2</c:v>
                </c:pt>
              </c:numCache>
            </c:numRef>
          </c:bubbleSize>
          <c:bubble3D val="0"/>
          <c:extLst>
            <c:ext xmlns:c16="http://schemas.microsoft.com/office/drawing/2014/chart" uri="{C3380CC4-5D6E-409C-BE32-E72D297353CC}">
              <c16:uniqueId val="{00000007-4EFD-49F7-8027-866E3912172B}"/>
            </c:ext>
          </c:extLst>
        </c:ser>
        <c:ser>
          <c:idx val="8"/>
          <c:order val="8"/>
          <c:tx>
            <c:strRef>
              <c:f>user2!$C$35</c:f>
              <c:strCache>
                <c:ptCount val="1"/>
              </c:strCache>
            </c:strRef>
          </c:tx>
          <c:spPr>
            <a:ln w="25400">
              <a:noFill/>
            </a:ln>
          </c:spPr>
          <c:invertIfNegative val="0"/>
          <c:xVal>
            <c:numRef>
              <c:f>user2!$I$35</c:f>
              <c:numCache>
                <c:formatCode>General</c:formatCode>
                <c:ptCount val="1"/>
                <c:pt idx="0">
                  <c:v>-2</c:v>
                </c:pt>
              </c:numCache>
            </c:numRef>
          </c:xVal>
          <c:yVal>
            <c:numLit>
              <c:formatCode>General</c:formatCode>
              <c:ptCount val="1"/>
              <c:pt idx="0">
                <c:v>0</c:v>
              </c:pt>
            </c:numLit>
          </c:yVal>
          <c:bubbleSize>
            <c:numRef>
              <c:f>user2!$F$35</c:f>
              <c:numCache>
                <c:formatCode>General</c:formatCode>
                <c:ptCount val="1"/>
                <c:pt idx="0">
                  <c:v>3</c:v>
                </c:pt>
              </c:numCache>
            </c:numRef>
          </c:bubbleSize>
          <c:bubble3D val="0"/>
          <c:extLst>
            <c:ext xmlns:c16="http://schemas.microsoft.com/office/drawing/2014/chart" uri="{C3380CC4-5D6E-409C-BE32-E72D297353CC}">
              <c16:uniqueId val="{00000008-4EFD-49F7-8027-866E3912172B}"/>
            </c:ext>
          </c:extLst>
        </c:ser>
        <c:ser>
          <c:idx val="9"/>
          <c:order val="9"/>
          <c:tx>
            <c:strRef>
              <c:f>user2!$C$38</c:f>
              <c:strCache>
                <c:ptCount val="1"/>
              </c:strCache>
            </c:strRef>
          </c:tx>
          <c:spPr>
            <a:ln w="25400">
              <a:noFill/>
            </a:ln>
          </c:spPr>
          <c:invertIfNegative val="0"/>
          <c:xVal>
            <c:numRef>
              <c:f>user2!$I$38</c:f>
              <c:numCache>
                <c:formatCode>General</c:formatCode>
                <c:ptCount val="1"/>
                <c:pt idx="0">
                  <c:v>-3</c:v>
                </c:pt>
              </c:numCache>
            </c:numRef>
          </c:xVal>
          <c:yVal>
            <c:numLit>
              <c:formatCode>General</c:formatCode>
              <c:ptCount val="1"/>
              <c:pt idx="0">
                <c:v>0</c:v>
              </c:pt>
            </c:numLit>
          </c:yVal>
          <c:bubbleSize>
            <c:numRef>
              <c:f>user2!$F$38</c:f>
              <c:numCache>
                <c:formatCode>General</c:formatCode>
                <c:ptCount val="1"/>
                <c:pt idx="0">
                  <c:v>3</c:v>
                </c:pt>
              </c:numCache>
            </c:numRef>
          </c:bubbleSize>
          <c:bubble3D val="0"/>
          <c:extLst>
            <c:ext xmlns:c16="http://schemas.microsoft.com/office/drawing/2014/chart" uri="{C3380CC4-5D6E-409C-BE32-E72D297353CC}">
              <c16:uniqueId val="{00000009-4EFD-49F7-8027-866E3912172B}"/>
            </c:ext>
          </c:extLst>
        </c:ser>
        <c:dLbls>
          <c:showLegendKey val="0"/>
          <c:showVal val="0"/>
          <c:showCatName val="0"/>
          <c:showSerName val="0"/>
          <c:showPercent val="0"/>
          <c:showBubbleSize val="0"/>
        </c:dLbls>
        <c:bubbleScale val="300"/>
        <c:showNegBubbles val="0"/>
        <c:axId val="39720576"/>
        <c:axId val="39721152"/>
      </c:bubbleChart>
      <c:valAx>
        <c:axId val="39720576"/>
        <c:scaling>
          <c:orientation val="minMax"/>
          <c:max val="10"/>
          <c:min val="0"/>
        </c:scaling>
        <c:delete val="0"/>
        <c:axPos val="b"/>
        <c:title>
          <c:tx>
            <c:rich>
              <a:bodyPr/>
              <a:lstStyle/>
              <a:p>
                <a:pPr>
                  <a:defRPr/>
                </a:pPr>
                <a:r>
                  <a:rPr lang="en-CA"/>
                  <a:t>merit</a:t>
                </a:r>
              </a:p>
            </c:rich>
          </c:tx>
          <c:layout>
            <c:manualLayout>
              <c:xMode val="edge"/>
              <c:yMode val="edge"/>
              <c:x val="0.25550449375646322"/>
              <c:y val="0.82280723818783441"/>
            </c:manualLayout>
          </c:layout>
          <c:overlay val="0"/>
        </c:title>
        <c:numFmt formatCode="General" sourceLinked="1"/>
        <c:majorTickMark val="out"/>
        <c:minorTickMark val="none"/>
        <c:tickLblPos val="nextTo"/>
        <c:crossAx val="39721152"/>
        <c:crosses val="autoZero"/>
        <c:crossBetween val="midCat"/>
        <c:majorUnit val="2"/>
        <c:minorUnit val="1"/>
      </c:valAx>
      <c:valAx>
        <c:axId val="39721152"/>
        <c:scaling>
          <c:orientation val="minMax"/>
          <c:max val="1"/>
          <c:min val="-1"/>
        </c:scaling>
        <c:delete val="0"/>
        <c:axPos val="l"/>
        <c:majorGridlines>
          <c:spPr>
            <a:ln>
              <a:noFill/>
            </a:ln>
          </c:spPr>
        </c:majorGridlines>
        <c:numFmt formatCode="General" sourceLinked="1"/>
        <c:majorTickMark val="none"/>
        <c:minorTickMark val="none"/>
        <c:tickLblPos val="none"/>
        <c:crossAx val="39720576"/>
        <c:crosses val="autoZero"/>
        <c:crossBetween val="midCat"/>
        <c:majorUnit val="1"/>
        <c:minorUnit val="1"/>
      </c:valAx>
      <c:spPr>
        <a:ln w="3175">
          <a:solidFill>
            <a:srgbClr val="000000"/>
          </a:solidFill>
        </a:ln>
      </c:spPr>
    </c:plotArea>
    <c:legend>
      <c:legendPos val="r"/>
      <c:layout>
        <c:manualLayout>
          <c:xMode val="edge"/>
          <c:yMode val="edge"/>
          <c:x val="0.60378000477213101"/>
          <c:y val="0.20311641664217611"/>
          <c:w val="0.38479885468861802"/>
          <c:h val="0.625500868965706"/>
        </c:manualLayout>
      </c:layout>
      <c:overlay val="0"/>
    </c:legend>
    <c:plotVisOnly val="1"/>
    <c:dispBlanksAs val="gap"/>
    <c:showDLblsOverMax val="0"/>
  </c:chart>
  <c:printSettings>
    <c:headerFooter/>
    <c:pageMargins b="0.75000000000000244" l="0.7000000000000014" r="0.7000000000000014" t="0.75000000000000244" header="0.30000000000000021" footer="0.30000000000000021"/>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a:t>Mission</a:t>
            </a:r>
          </a:p>
        </c:rich>
      </c:tx>
      <c:overlay val="0"/>
    </c:title>
    <c:autoTitleDeleted val="0"/>
    <c:plotArea>
      <c:layout>
        <c:manualLayout>
          <c:layoutTarget val="inner"/>
          <c:xMode val="edge"/>
          <c:yMode val="edge"/>
          <c:x val="5.1734828600970305E-2"/>
          <c:y val="0.24487238552753518"/>
          <c:w val="0.53164145390917605"/>
          <c:h val="0.56666664494523755"/>
        </c:manualLayout>
      </c:layout>
      <c:bubbleChart>
        <c:varyColors val="0"/>
        <c:ser>
          <c:idx val="0"/>
          <c:order val="0"/>
          <c:tx>
            <c:strRef>
              <c:f>user3!$C$11</c:f>
              <c:strCache>
                <c:ptCount val="1"/>
              </c:strCache>
            </c:strRef>
          </c:tx>
          <c:invertIfNegative val="0"/>
          <c:xVal>
            <c:numRef>
              <c:f>user3!$H$11</c:f>
              <c:numCache>
                <c:formatCode>General</c:formatCode>
                <c:ptCount val="1"/>
              </c:numCache>
            </c:numRef>
          </c:xVal>
          <c:yVal>
            <c:numLit>
              <c:formatCode>General</c:formatCode>
              <c:ptCount val="1"/>
              <c:pt idx="0">
                <c:v>0</c:v>
              </c:pt>
            </c:numLit>
          </c:yVal>
          <c:bubbleSize>
            <c:numRef>
              <c:f>user3!$F$11</c:f>
              <c:numCache>
                <c:formatCode>General</c:formatCode>
                <c:ptCount val="1"/>
              </c:numCache>
            </c:numRef>
          </c:bubbleSize>
          <c:bubble3D val="0"/>
          <c:extLst>
            <c:ext xmlns:c16="http://schemas.microsoft.com/office/drawing/2014/chart" uri="{C3380CC4-5D6E-409C-BE32-E72D297353CC}">
              <c16:uniqueId val="{00000000-A962-4147-924D-DEE4E33AFC91}"/>
            </c:ext>
          </c:extLst>
        </c:ser>
        <c:ser>
          <c:idx val="1"/>
          <c:order val="1"/>
          <c:tx>
            <c:strRef>
              <c:f>user3!$C$14</c:f>
              <c:strCache>
                <c:ptCount val="1"/>
              </c:strCache>
            </c:strRef>
          </c:tx>
          <c:spPr>
            <a:ln w="25400">
              <a:noFill/>
            </a:ln>
          </c:spPr>
          <c:invertIfNegative val="0"/>
          <c:xVal>
            <c:numRef>
              <c:f>user3!$H$14</c:f>
              <c:numCache>
                <c:formatCode>General</c:formatCode>
                <c:ptCount val="1"/>
              </c:numCache>
            </c:numRef>
          </c:xVal>
          <c:yVal>
            <c:numLit>
              <c:formatCode>General</c:formatCode>
              <c:ptCount val="1"/>
              <c:pt idx="0">
                <c:v>0</c:v>
              </c:pt>
            </c:numLit>
          </c:yVal>
          <c:bubbleSize>
            <c:numRef>
              <c:f>user3!$F$14</c:f>
              <c:numCache>
                <c:formatCode>General</c:formatCode>
                <c:ptCount val="1"/>
              </c:numCache>
            </c:numRef>
          </c:bubbleSize>
          <c:bubble3D val="0"/>
          <c:extLst>
            <c:ext xmlns:c16="http://schemas.microsoft.com/office/drawing/2014/chart" uri="{C3380CC4-5D6E-409C-BE32-E72D297353CC}">
              <c16:uniqueId val="{00000001-A962-4147-924D-DEE4E33AFC91}"/>
            </c:ext>
          </c:extLst>
        </c:ser>
        <c:ser>
          <c:idx val="2"/>
          <c:order val="2"/>
          <c:tx>
            <c:strRef>
              <c:f>user3!$C$17</c:f>
              <c:strCache>
                <c:ptCount val="1"/>
              </c:strCache>
            </c:strRef>
          </c:tx>
          <c:spPr>
            <a:ln w="25400">
              <a:noFill/>
            </a:ln>
          </c:spPr>
          <c:invertIfNegative val="0"/>
          <c:xVal>
            <c:numRef>
              <c:f>user3!$H$17</c:f>
              <c:numCache>
                <c:formatCode>General</c:formatCode>
                <c:ptCount val="1"/>
              </c:numCache>
            </c:numRef>
          </c:xVal>
          <c:yVal>
            <c:numLit>
              <c:formatCode>General</c:formatCode>
              <c:ptCount val="1"/>
              <c:pt idx="0">
                <c:v>0</c:v>
              </c:pt>
            </c:numLit>
          </c:yVal>
          <c:bubbleSize>
            <c:numRef>
              <c:f>user3!$F$17</c:f>
              <c:numCache>
                <c:formatCode>General</c:formatCode>
                <c:ptCount val="1"/>
              </c:numCache>
            </c:numRef>
          </c:bubbleSize>
          <c:bubble3D val="0"/>
          <c:extLst>
            <c:ext xmlns:c16="http://schemas.microsoft.com/office/drawing/2014/chart" uri="{C3380CC4-5D6E-409C-BE32-E72D297353CC}">
              <c16:uniqueId val="{00000002-A962-4147-924D-DEE4E33AFC91}"/>
            </c:ext>
          </c:extLst>
        </c:ser>
        <c:ser>
          <c:idx val="3"/>
          <c:order val="3"/>
          <c:tx>
            <c:strRef>
              <c:f>user3!$C$20</c:f>
              <c:strCache>
                <c:ptCount val="1"/>
              </c:strCache>
            </c:strRef>
          </c:tx>
          <c:spPr>
            <a:ln w="25400">
              <a:noFill/>
            </a:ln>
          </c:spPr>
          <c:invertIfNegative val="0"/>
          <c:xVal>
            <c:numRef>
              <c:f>user3!$H$20</c:f>
              <c:numCache>
                <c:formatCode>General</c:formatCode>
                <c:ptCount val="1"/>
              </c:numCache>
            </c:numRef>
          </c:xVal>
          <c:yVal>
            <c:numLit>
              <c:formatCode>General</c:formatCode>
              <c:ptCount val="1"/>
              <c:pt idx="0">
                <c:v>0</c:v>
              </c:pt>
            </c:numLit>
          </c:yVal>
          <c:bubbleSize>
            <c:numRef>
              <c:f>user3!$F$20</c:f>
              <c:numCache>
                <c:formatCode>General</c:formatCode>
                <c:ptCount val="1"/>
              </c:numCache>
            </c:numRef>
          </c:bubbleSize>
          <c:bubble3D val="0"/>
          <c:extLst>
            <c:ext xmlns:c16="http://schemas.microsoft.com/office/drawing/2014/chart" uri="{C3380CC4-5D6E-409C-BE32-E72D297353CC}">
              <c16:uniqueId val="{00000003-A962-4147-924D-DEE4E33AFC91}"/>
            </c:ext>
          </c:extLst>
        </c:ser>
        <c:ser>
          <c:idx val="4"/>
          <c:order val="4"/>
          <c:tx>
            <c:strRef>
              <c:f>user3!$C$23</c:f>
              <c:strCache>
                <c:ptCount val="1"/>
              </c:strCache>
            </c:strRef>
          </c:tx>
          <c:spPr>
            <a:ln w="25400">
              <a:noFill/>
            </a:ln>
          </c:spPr>
          <c:invertIfNegative val="0"/>
          <c:xVal>
            <c:numRef>
              <c:f>user3!$H$23</c:f>
              <c:numCache>
                <c:formatCode>General</c:formatCode>
                <c:ptCount val="1"/>
              </c:numCache>
            </c:numRef>
          </c:xVal>
          <c:yVal>
            <c:numLit>
              <c:formatCode>General</c:formatCode>
              <c:ptCount val="1"/>
              <c:pt idx="0">
                <c:v>0</c:v>
              </c:pt>
            </c:numLit>
          </c:yVal>
          <c:bubbleSize>
            <c:numRef>
              <c:f>user3!$F$23</c:f>
              <c:numCache>
                <c:formatCode>General</c:formatCode>
                <c:ptCount val="1"/>
              </c:numCache>
            </c:numRef>
          </c:bubbleSize>
          <c:bubble3D val="0"/>
          <c:extLst>
            <c:ext xmlns:c16="http://schemas.microsoft.com/office/drawing/2014/chart" uri="{C3380CC4-5D6E-409C-BE32-E72D297353CC}">
              <c16:uniqueId val="{00000004-A962-4147-924D-DEE4E33AFC91}"/>
            </c:ext>
          </c:extLst>
        </c:ser>
        <c:ser>
          <c:idx val="5"/>
          <c:order val="5"/>
          <c:tx>
            <c:strRef>
              <c:f>user3!$C$26</c:f>
              <c:strCache>
                <c:ptCount val="1"/>
              </c:strCache>
            </c:strRef>
          </c:tx>
          <c:spPr>
            <a:ln w="25400">
              <a:noFill/>
            </a:ln>
          </c:spPr>
          <c:invertIfNegative val="0"/>
          <c:xVal>
            <c:numRef>
              <c:f>user3!$H$26</c:f>
              <c:numCache>
                <c:formatCode>General</c:formatCode>
                <c:ptCount val="1"/>
              </c:numCache>
            </c:numRef>
          </c:xVal>
          <c:yVal>
            <c:numLit>
              <c:formatCode>General</c:formatCode>
              <c:ptCount val="1"/>
              <c:pt idx="0">
                <c:v>0</c:v>
              </c:pt>
            </c:numLit>
          </c:yVal>
          <c:bubbleSize>
            <c:numRef>
              <c:f>user3!$F$26</c:f>
              <c:numCache>
                <c:formatCode>General</c:formatCode>
                <c:ptCount val="1"/>
              </c:numCache>
            </c:numRef>
          </c:bubbleSize>
          <c:bubble3D val="0"/>
          <c:extLst>
            <c:ext xmlns:c16="http://schemas.microsoft.com/office/drawing/2014/chart" uri="{C3380CC4-5D6E-409C-BE32-E72D297353CC}">
              <c16:uniqueId val="{00000005-A962-4147-924D-DEE4E33AFC91}"/>
            </c:ext>
          </c:extLst>
        </c:ser>
        <c:ser>
          <c:idx val="6"/>
          <c:order val="6"/>
          <c:tx>
            <c:strRef>
              <c:f>user3!$C$29</c:f>
              <c:strCache>
                <c:ptCount val="1"/>
              </c:strCache>
            </c:strRef>
          </c:tx>
          <c:spPr>
            <a:ln w="25400">
              <a:noFill/>
            </a:ln>
          </c:spPr>
          <c:invertIfNegative val="0"/>
          <c:xVal>
            <c:numRef>
              <c:f>user3!$H$29</c:f>
              <c:numCache>
                <c:formatCode>General</c:formatCode>
                <c:ptCount val="1"/>
              </c:numCache>
            </c:numRef>
          </c:xVal>
          <c:yVal>
            <c:numLit>
              <c:formatCode>General</c:formatCode>
              <c:ptCount val="1"/>
              <c:pt idx="0">
                <c:v>0</c:v>
              </c:pt>
            </c:numLit>
          </c:yVal>
          <c:bubbleSize>
            <c:numRef>
              <c:f>user3!$F$29</c:f>
              <c:numCache>
                <c:formatCode>General</c:formatCode>
                <c:ptCount val="1"/>
              </c:numCache>
            </c:numRef>
          </c:bubbleSize>
          <c:bubble3D val="0"/>
          <c:extLst>
            <c:ext xmlns:c16="http://schemas.microsoft.com/office/drawing/2014/chart" uri="{C3380CC4-5D6E-409C-BE32-E72D297353CC}">
              <c16:uniqueId val="{00000006-A962-4147-924D-DEE4E33AFC91}"/>
            </c:ext>
          </c:extLst>
        </c:ser>
        <c:ser>
          <c:idx val="7"/>
          <c:order val="7"/>
          <c:tx>
            <c:strRef>
              <c:f>user3!$C$32</c:f>
              <c:strCache>
                <c:ptCount val="1"/>
              </c:strCache>
            </c:strRef>
          </c:tx>
          <c:spPr>
            <a:ln w="25400">
              <a:noFill/>
            </a:ln>
          </c:spPr>
          <c:invertIfNegative val="0"/>
          <c:xVal>
            <c:numRef>
              <c:f>user3!$H$32</c:f>
              <c:numCache>
                <c:formatCode>General</c:formatCode>
                <c:ptCount val="1"/>
              </c:numCache>
            </c:numRef>
          </c:xVal>
          <c:yVal>
            <c:numLit>
              <c:formatCode>General</c:formatCode>
              <c:ptCount val="1"/>
              <c:pt idx="0">
                <c:v>0</c:v>
              </c:pt>
            </c:numLit>
          </c:yVal>
          <c:bubbleSize>
            <c:numRef>
              <c:f>user3!$F$32</c:f>
              <c:numCache>
                <c:formatCode>General</c:formatCode>
                <c:ptCount val="1"/>
              </c:numCache>
            </c:numRef>
          </c:bubbleSize>
          <c:bubble3D val="0"/>
          <c:extLst>
            <c:ext xmlns:c16="http://schemas.microsoft.com/office/drawing/2014/chart" uri="{C3380CC4-5D6E-409C-BE32-E72D297353CC}">
              <c16:uniqueId val="{00000007-A962-4147-924D-DEE4E33AFC91}"/>
            </c:ext>
          </c:extLst>
        </c:ser>
        <c:ser>
          <c:idx val="8"/>
          <c:order val="8"/>
          <c:tx>
            <c:strRef>
              <c:f>user3!$C$35</c:f>
              <c:strCache>
                <c:ptCount val="1"/>
              </c:strCache>
            </c:strRef>
          </c:tx>
          <c:spPr>
            <a:ln w="25400">
              <a:noFill/>
            </a:ln>
          </c:spPr>
          <c:invertIfNegative val="0"/>
          <c:xVal>
            <c:numRef>
              <c:f>user3!$H$35</c:f>
              <c:numCache>
                <c:formatCode>General</c:formatCode>
                <c:ptCount val="1"/>
              </c:numCache>
            </c:numRef>
          </c:xVal>
          <c:yVal>
            <c:numLit>
              <c:formatCode>General</c:formatCode>
              <c:ptCount val="1"/>
              <c:pt idx="0">
                <c:v>0</c:v>
              </c:pt>
            </c:numLit>
          </c:yVal>
          <c:bubbleSize>
            <c:numRef>
              <c:f>user3!$F$35</c:f>
              <c:numCache>
                <c:formatCode>General</c:formatCode>
                <c:ptCount val="1"/>
              </c:numCache>
            </c:numRef>
          </c:bubbleSize>
          <c:bubble3D val="0"/>
          <c:extLst>
            <c:ext xmlns:c16="http://schemas.microsoft.com/office/drawing/2014/chart" uri="{C3380CC4-5D6E-409C-BE32-E72D297353CC}">
              <c16:uniqueId val="{00000008-A962-4147-924D-DEE4E33AFC91}"/>
            </c:ext>
          </c:extLst>
        </c:ser>
        <c:ser>
          <c:idx val="9"/>
          <c:order val="9"/>
          <c:tx>
            <c:strRef>
              <c:f>user3!$C$38</c:f>
              <c:strCache>
                <c:ptCount val="1"/>
              </c:strCache>
            </c:strRef>
          </c:tx>
          <c:spPr>
            <a:ln w="25400">
              <a:noFill/>
            </a:ln>
          </c:spPr>
          <c:invertIfNegative val="0"/>
          <c:xVal>
            <c:numRef>
              <c:f>user3!$H$38</c:f>
              <c:numCache>
                <c:formatCode>General</c:formatCode>
                <c:ptCount val="1"/>
              </c:numCache>
            </c:numRef>
          </c:xVal>
          <c:yVal>
            <c:numLit>
              <c:formatCode>General</c:formatCode>
              <c:ptCount val="1"/>
              <c:pt idx="0">
                <c:v>0</c:v>
              </c:pt>
            </c:numLit>
          </c:yVal>
          <c:bubbleSize>
            <c:numRef>
              <c:f>user3!$F$38</c:f>
              <c:numCache>
                <c:formatCode>General</c:formatCode>
                <c:ptCount val="1"/>
              </c:numCache>
            </c:numRef>
          </c:bubbleSize>
          <c:bubble3D val="0"/>
          <c:extLst>
            <c:ext xmlns:c16="http://schemas.microsoft.com/office/drawing/2014/chart" uri="{C3380CC4-5D6E-409C-BE32-E72D297353CC}">
              <c16:uniqueId val="{00000009-A962-4147-924D-DEE4E33AFC91}"/>
            </c:ext>
          </c:extLst>
        </c:ser>
        <c:dLbls>
          <c:showLegendKey val="0"/>
          <c:showVal val="0"/>
          <c:showCatName val="0"/>
          <c:showSerName val="0"/>
          <c:showPercent val="0"/>
          <c:showBubbleSize val="0"/>
        </c:dLbls>
        <c:bubbleScale val="300"/>
        <c:showNegBubbles val="0"/>
        <c:axId val="310953664"/>
        <c:axId val="310954240"/>
      </c:bubbleChart>
      <c:valAx>
        <c:axId val="310953664"/>
        <c:scaling>
          <c:orientation val="minMax"/>
          <c:max val="5"/>
          <c:min val="-5"/>
        </c:scaling>
        <c:delete val="0"/>
        <c:axPos val="b"/>
        <c:title>
          <c:tx>
            <c:rich>
              <a:bodyPr/>
              <a:lstStyle/>
              <a:p>
                <a:pPr>
                  <a:defRPr/>
                </a:pPr>
                <a:r>
                  <a:rPr lang="en-CA"/>
                  <a:t>mission contribution</a:t>
                </a:r>
              </a:p>
            </c:rich>
          </c:tx>
          <c:layout>
            <c:manualLayout>
              <c:xMode val="edge"/>
              <c:yMode val="edge"/>
              <c:x val="0.25550449375646322"/>
              <c:y val="0.82280723818783441"/>
            </c:manualLayout>
          </c:layout>
          <c:overlay val="0"/>
        </c:title>
        <c:numFmt formatCode="General" sourceLinked="1"/>
        <c:majorTickMark val="out"/>
        <c:minorTickMark val="none"/>
        <c:tickLblPos val="nextTo"/>
        <c:crossAx val="310954240"/>
        <c:crosses val="autoZero"/>
        <c:crossBetween val="midCat"/>
        <c:majorUnit val="1"/>
        <c:minorUnit val="1"/>
      </c:valAx>
      <c:valAx>
        <c:axId val="310954240"/>
        <c:scaling>
          <c:orientation val="minMax"/>
          <c:max val="1"/>
          <c:min val="-1"/>
        </c:scaling>
        <c:delete val="0"/>
        <c:axPos val="l"/>
        <c:majorGridlines>
          <c:spPr>
            <a:ln>
              <a:noFill/>
            </a:ln>
          </c:spPr>
        </c:majorGridlines>
        <c:numFmt formatCode="General" sourceLinked="1"/>
        <c:majorTickMark val="none"/>
        <c:minorTickMark val="none"/>
        <c:tickLblPos val="none"/>
        <c:crossAx val="310953664"/>
        <c:crosses val="autoZero"/>
        <c:crossBetween val="midCat"/>
        <c:majorUnit val="1"/>
        <c:minorUnit val="1"/>
      </c:valAx>
      <c:spPr>
        <a:ln w="3175">
          <a:solidFill>
            <a:srgbClr val="000000"/>
          </a:solidFill>
        </a:ln>
      </c:spPr>
    </c:plotArea>
    <c:legend>
      <c:legendPos val="r"/>
      <c:layout>
        <c:manualLayout>
          <c:xMode val="edge"/>
          <c:yMode val="edge"/>
          <c:x val="0.60378000477213101"/>
          <c:y val="0.20311641664217611"/>
          <c:w val="0.38479885468861802"/>
          <c:h val="0.625500868965706"/>
        </c:manualLayout>
      </c:layout>
      <c:overlay val="0"/>
    </c:legend>
    <c:plotVisOnly val="1"/>
    <c:dispBlanksAs val="gap"/>
    <c:showDLblsOverMax val="0"/>
  </c:chart>
  <c:printSettings>
    <c:headerFooter/>
    <c:pageMargins b="0.75000000000000244" l="0.7000000000000014" r="0.7000000000000014" t="0.75000000000000244" header="0.30000000000000021" footer="0.30000000000000021"/>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a:t>Money</a:t>
            </a:r>
          </a:p>
        </c:rich>
      </c:tx>
      <c:overlay val="0"/>
    </c:title>
    <c:autoTitleDeleted val="0"/>
    <c:plotArea>
      <c:layout>
        <c:manualLayout>
          <c:layoutTarget val="inner"/>
          <c:xMode val="edge"/>
          <c:yMode val="edge"/>
          <c:x val="5.1734828600970305E-2"/>
          <c:y val="0.24487238552753518"/>
          <c:w val="0.53164145390917605"/>
          <c:h val="0.56666664494523755"/>
        </c:manualLayout>
      </c:layout>
      <c:bubbleChart>
        <c:varyColors val="0"/>
        <c:ser>
          <c:idx val="0"/>
          <c:order val="0"/>
          <c:tx>
            <c:strRef>
              <c:f>user3!$C$11</c:f>
              <c:strCache>
                <c:ptCount val="1"/>
              </c:strCache>
            </c:strRef>
          </c:tx>
          <c:invertIfNegative val="0"/>
          <c:xVal>
            <c:numRef>
              <c:f>user3!$X$11</c:f>
              <c:numCache>
                <c:formatCode>0%</c:formatCode>
                <c:ptCount val="1"/>
                <c:pt idx="0">
                  <c:v>0</c:v>
                </c:pt>
              </c:numCache>
            </c:numRef>
          </c:xVal>
          <c:yVal>
            <c:numLit>
              <c:formatCode>General</c:formatCode>
              <c:ptCount val="1"/>
              <c:pt idx="0">
                <c:v>0</c:v>
              </c:pt>
            </c:numLit>
          </c:yVal>
          <c:bubbleSize>
            <c:numRef>
              <c:f>user3!$F$11</c:f>
              <c:numCache>
                <c:formatCode>General</c:formatCode>
                <c:ptCount val="1"/>
              </c:numCache>
            </c:numRef>
          </c:bubbleSize>
          <c:bubble3D val="0"/>
          <c:extLst>
            <c:ext xmlns:c16="http://schemas.microsoft.com/office/drawing/2014/chart" uri="{C3380CC4-5D6E-409C-BE32-E72D297353CC}">
              <c16:uniqueId val="{00000000-ADAB-4A7D-A776-97CF05D22940}"/>
            </c:ext>
          </c:extLst>
        </c:ser>
        <c:ser>
          <c:idx val="1"/>
          <c:order val="1"/>
          <c:tx>
            <c:strRef>
              <c:f>user3!$C$14</c:f>
              <c:strCache>
                <c:ptCount val="1"/>
              </c:strCache>
            </c:strRef>
          </c:tx>
          <c:spPr>
            <a:ln w="25400">
              <a:noFill/>
            </a:ln>
          </c:spPr>
          <c:invertIfNegative val="0"/>
          <c:xVal>
            <c:numRef>
              <c:f>user3!$X$14</c:f>
              <c:numCache>
                <c:formatCode>0%</c:formatCode>
                <c:ptCount val="1"/>
                <c:pt idx="0">
                  <c:v>0</c:v>
                </c:pt>
              </c:numCache>
            </c:numRef>
          </c:xVal>
          <c:yVal>
            <c:numLit>
              <c:formatCode>General</c:formatCode>
              <c:ptCount val="1"/>
              <c:pt idx="0">
                <c:v>0</c:v>
              </c:pt>
            </c:numLit>
          </c:yVal>
          <c:bubbleSize>
            <c:numRef>
              <c:f>user3!$F$14</c:f>
              <c:numCache>
                <c:formatCode>General</c:formatCode>
                <c:ptCount val="1"/>
              </c:numCache>
            </c:numRef>
          </c:bubbleSize>
          <c:bubble3D val="0"/>
          <c:extLst>
            <c:ext xmlns:c16="http://schemas.microsoft.com/office/drawing/2014/chart" uri="{C3380CC4-5D6E-409C-BE32-E72D297353CC}">
              <c16:uniqueId val="{00000001-ADAB-4A7D-A776-97CF05D22940}"/>
            </c:ext>
          </c:extLst>
        </c:ser>
        <c:ser>
          <c:idx val="2"/>
          <c:order val="2"/>
          <c:tx>
            <c:strRef>
              <c:f>user3!$C$17</c:f>
              <c:strCache>
                <c:ptCount val="1"/>
              </c:strCache>
            </c:strRef>
          </c:tx>
          <c:spPr>
            <a:ln w="25400">
              <a:noFill/>
            </a:ln>
          </c:spPr>
          <c:invertIfNegative val="0"/>
          <c:xVal>
            <c:numRef>
              <c:f>user3!$X$17</c:f>
              <c:numCache>
                <c:formatCode>0%</c:formatCode>
                <c:ptCount val="1"/>
                <c:pt idx="0">
                  <c:v>0</c:v>
                </c:pt>
              </c:numCache>
            </c:numRef>
          </c:xVal>
          <c:yVal>
            <c:numLit>
              <c:formatCode>General</c:formatCode>
              <c:ptCount val="1"/>
              <c:pt idx="0">
                <c:v>0</c:v>
              </c:pt>
            </c:numLit>
          </c:yVal>
          <c:bubbleSize>
            <c:numRef>
              <c:f>user3!$F$17</c:f>
              <c:numCache>
                <c:formatCode>General</c:formatCode>
                <c:ptCount val="1"/>
              </c:numCache>
            </c:numRef>
          </c:bubbleSize>
          <c:bubble3D val="0"/>
          <c:extLst>
            <c:ext xmlns:c16="http://schemas.microsoft.com/office/drawing/2014/chart" uri="{C3380CC4-5D6E-409C-BE32-E72D297353CC}">
              <c16:uniqueId val="{00000002-ADAB-4A7D-A776-97CF05D22940}"/>
            </c:ext>
          </c:extLst>
        </c:ser>
        <c:ser>
          <c:idx val="3"/>
          <c:order val="3"/>
          <c:tx>
            <c:strRef>
              <c:f>user3!$C$20</c:f>
              <c:strCache>
                <c:ptCount val="1"/>
              </c:strCache>
            </c:strRef>
          </c:tx>
          <c:spPr>
            <a:ln w="25400">
              <a:noFill/>
            </a:ln>
          </c:spPr>
          <c:invertIfNegative val="0"/>
          <c:xVal>
            <c:numRef>
              <c:f>user3!$X$20</c:f>
              <c:numCache>
                <c:formatCode>0%</c:formatCode>
                <c:ptCount val="1"/>
                <c:pt idx="0">
                  <c:v>0</c:v>
                </c:pt>
              </c:numCache>
            </c:numRef>
          </c:xVal>
          <c:yVal>
            <c:numLit>
              <c:formatCode>General</c:formatCode>
              <c:ptCount val="1"/>
              <c:pt idx="0">
                <c:v>0</c:v>
              </c:pt>
            </c:numLit>
          </c:yVal>
          <c:bubbleSize>
            <c:numRef>
              <c:f>user3!$F$20</c:f>
              <c:numCache>
                <c:formatCode>General</c:formatCode>
                <c:ptCount val="1"/>
              </c:numCache>
            </c:numRef>
          </c:bubbleSize>
          <c:bubble3D val="0"/>
          <c:extLst>
            <c:ext xmlns:c16="http://schemas.microsoft.com/office/drawing/2014/chart" uri="{C3380CC4-5D6E-409C-BE32-E72D297353CC}">
              <c16:uniqueId val="{00000003-ADAB-4A7D-A776-97CF05D22940}"/>
            </c:ext>
          </c:extLst>
        </c:ser>
        <c:ser>
          <c:idx val="4"/>
          <c:order val="4"/>
          <c:tx>
            <c:strRef>
              <c:f>user3!$C$23</c:f>
              <c:strCache>
                <c:ptCount val="1"/>
              </c:strCache>
            </c:strRef>
          </c:tx>
          <c:spPr>
            <a:ln w="25400">
              <a:noFill/>
            </a:ln>
          </c:spPr>
          <c:invertIfNegative val="0"/>
          <c:xVal>
            <c:numRef>
              <c:f>user3!$X$23</c:f>
              <c:numCache>
                <c:formatCode>0%</c:formatCode>
                <c:ptCount val="1"/>
                <c:pt idx="0">
                  <c:v>0</c:v>
                </c:pt>
              </c:numCache>
            </c:numRef>
          </c:xVal>
          <c:yVal>
            <c:numLit>
              <c:formatCode>General</c:formatCode>
              <c:ptCount val="1"/>
              <c:pt idx="0">
                <c:v>0</c:v>
              </c:pt>
            </c:numLit>
          </c:yVal>
          <c:bubbleSize>
            <c:numRef>
              <c:f>user3!$F$23</c:f>
              <c:numCache>
                <c:formatCode>General</c:formatCode>
                <c:ptCount val="1"/>
              </c:numCache>
            </c:numRef>
          </c:bubbleSize>
          <c:bubble3D val="0"/>
          <c:extLst>
            <c:ext xmlns:c16="http://schemas.microsoft.com/office/drawing/2014/chart" uri="{C3380CC4-5D6E-409C-BE32-E72D297353CC}">
              <c16:uniqueId val="{00000004-ADAB-4A7D-A776-97CF05D22940}"/>
            </c:ext>
          </c:extLst>
        </c:ser>
        <c:ser>
          <c:idx val="5"/>
          <c:order val="5"/>
          <c:tx>
            <c:strRef>
              <c:f>user3!$C$26</c:f>
              <c:strCache>
                <c:ptCount val="1"/>
              </c:strCache>
            </c:strRef>
          </c:tx>
          <c:spPr>
            <a:ln w="25400">
              <a:noFill/>
            </a:ln>
          </c:spPr>
          <c:invertIfNegative val="0"/>
          <c:xVal>
            <c:numRef>
              <c:f>user3!$X$26</c:f>
              <c:numCache>
                <c:formatCode>0%</c:formatCode>
                <c:ptCount val="1"/>
                <c:pt idx="0">
                  <c:v>0</c:v>
                </c:pt>
              </c:numCache>
            </c:numRef>
          </c:xVal>
          <c:yVal>
            <c:numLit>
              <c:formatCode>General</c:formatCode>
              <c:ptCount val="1"/>
              <c:pt idx="0">
                <c:v>0</c:v>
              </c:pt>
            </c:numLit>
          </c:yVal>
          <c:bubbleSize>
            <c:numRef>
              <c:f>user3!$F$26</c:f>
              <c:numCache>
                <c:formatCode>General</c:formatCode>
                <c:ptCount val="1"/>
              </c:numCache>
            </c:numRef>
          </c:bubbleSize>
          <c:bubble3D val="0"/>
          <c:extLst>
            <c:ext xmlns:c16="http://schemas.microsoft.com/office/drawing/2014/chart" uri="{C3380CC4-5D6E-409C-BE32-E72D297353CC}">
              <c16:uniqueId val="{00000005-ADAB-4A7D-A776-97CF05D22940}"/>
            </c:ext>
          </c:extLst>
        </c:ser>
        <c:ser>
          <c:idx val="6"/>
          <c:order val="6"/>
          <c:tx>
            <c:strRef>
              <c:f>user3!$C$29</c:f>
              <c:strCache>
                <c:ptCount val="1"/>
              </c:strCache>
            </c:strRef>
          </c:tx>
          <c:spPr>
            <a:ln w="25400">
              <a:noFill/>
            </a:ln>
          </c:spPr>
          <c:invertIfNegative val="0"/>
          <c:xVal>
            <c:numRef>
              <c:f>user3!$X$29</c:f>
              <c:numCache>
                <c:formatCode>0%</c:formatCode>
                <c:ptCount val="1"/>
                <c:pt idx="0">
                  <c:v>0</c:v>
                </c:pt>
              </c:numCache>
            </c:numRef>
          </c:xVal>
          <c:yVal>
            <c:numLit>
              <c:formatCode>General</c:formatCode>
              <c:ptCount val="1"/>
              <c:pt idx="0">
                <c:v>0</c:v>
              </c:pt>
            </c:numLit>
          </c:yVal>
          <c:bubbleSize>
            <c:numRef>
              <c:f>user3!$F$29</c:f>
              <c:numCache>
                <c:formatCode>General</c:formatCode>
                <c:ptCount val="1"/>
              </c:numCache>
            </c:numRef>
          </c:bubbleSize>
          <c:bubble3D val="0"/>
          <c:extLst>
            <c:ext xmlns:c16="http://schemas.microsoft.com/office/drawing/2014/chart" uri="{C3380CC4-5D6E-409C-BE32-E72D297353CC}">
              <c16:uniqueId val="{00000006-ADAB-4A7D-A776-97CF05D22940}"/>
            </c:ext>
          </c:extLst>
        </c:ser>
        <c:ser>
          <c:idx val="7"/>
          <c:order val="7"/>
          <c:tx>
            <c:strRef>
              <c:f>user3!$C$32</c:f>
              <c:strCache>
                <c:ptCount val="1"/>
              </c:strCache>
            </c:strRef>
          </c:tx>
          <c:spPr>
            <a:ln w="25400">
              <a:noFill/>
            </a:ln>
          </c:spPr>
          <c:invertIfNegative val="0"/>
          <c:xVal>
            <c:numRef>
              <c:f>user3!$X$32</c:f>
              <c:numCache>
                <c:formatCode>0%</c:formatCode>
                <c:ptCount val="1"/>
                <c:pt idx="0">
                  <c:v>0</c:v>
                </c:pt>
              </c:numCache>
            </c:numRef>
          </c:xVal>
          <c:yVal>
            <c:numLit>
              <c:formatCode>General</c:formatCode>
              <c:ptCount val="1"/>
              <c:pt idx="0">
                <c:v>0</c:v>
              </c:pt>
            </c:numLit>
          </c:yVal>
          <c:bubbleSize>
            <c:numRef>
              <c:f>user3!$F$32</c:f>
              <c:numCache>
                <c:formatCode>General</c:formatCode>
                <c:ptCount val="1"/>
              </c:numCache>
            </c:numRef>
          </c:bubbleSize>
          <c:bubble3D val="0"/>
          <c:extLst>
            <c:ext xmlns:c16="http://schemas.microsoft.com/office/drawing/2014/chart" uri="{C3380CC4-5D6E-409C-BE32-E72D297353CC}">
              <c16:uniqueId val="{00000007-ADAB-4A7D-A776-97CF05D22940}"/>
            </c:ext>
          </c:extLst>
        </c:ser>
        <c:ser>
          <c:idx val="8"/>
          <c:order val="8"/>
          <c:tx>
            <c:strRef>
              <c:f>user3!$C$35</c:f>
              <c:strCache>
                <c:ptCount val="1"/>
              </c:strCache>
            </c:strRef>
          </c:tx>
          <c:spPr>
            <a:ln w="25400">
              <a:noFill/>
            </a:ln>
          </c:spPr>
          <c:invertIfNegative val="0"/>
          <c:xVal>
            <c:numRef>
              <c:f>user3!$X$35</c:f>
              <c:numCache>
                <c:formatCode>0%</c:formatCode>
                <c:ptCount val="1"/>
                <c:pt idx="0">
                  <c:v>0</c:v>
                </c:pt>
              </c:numCache>
            </c:numRef>
          </c:xVal>
          <c:yVal>
            <c:numLit>
              <c:formatCode>General</c:formatCode>
              <c:ptCount val="1"/>
              <c:pt idx="0">
                <c:v>0</c:v>
              </c:pt>
            </c:numLit>
          </c:yVal>
          <c:bubbleSize>
            <c:numRef>
              <c:f>user3!$F$35</c:f>
              <c:numCache>
                <c:formatCode>General</c:formatCode>
                <c:ptCount val="1"/>
              </c:numCache>
            </c:numRef>
          </c:bubbleSize>
          <c:bubble3D val="0"/>
          <c:extLst>
            <c:ext xmlns:c16="http://schemas.microsoft.com/office/drawing/2014/chart" uri="{C3380CC4-5D6E-409C-BE32-E72D297353CC}">
              <c16:uniqueId val="{00000008-ADAB-4A7D-A776-97CF05D22940}"/>
            </c:ext>
          </c:extLst>
        </c:ser>
        <c:ser>
          <c:idx val="9"/>
          <c:order val="9"/>
          <c:tx>
            <c:strRef>
              <c:f>user3!$C$38</c:f>
              <c:strCache>
                <c:ptCount val="1"/>
              </c:strCache>
            </c:strRef>
          </c:tx>
          <c:spPr>
            <a:ln w="25400">
              <a:noFill/>
            </a:ln>
          </c:spPr>
          <c:invertIfNegative val="0"/>
          <c:xVal>
            <c:numRef>
              <c:f>user3!$X$38</c:f>
              <c:numCache>
                <c:formatCode>0%</c:formatCode>
                <c:ptCount val="1"/>
                <c:pt idx="0">
                  <c:v>0</c:v>
                </c:pt>
              </c:numCache>
            </c:numRef>
          </c:xVal>
          <c:yVal>
            <c:numLit>
              <c:formatCode>General</c:formatCode>
              <c:ptCount val="1"/>
              <c:pt idx="0">
                <c:v>0</c:v>
              </c:pt>
            </c:numLit>
          </c:yVal>
          <c:bubbleSize>
            <c:numRef>
              <c:f>user3!$F$38</c:f>
              <c:numCache>
                <c:formatCode>General</c:formatCode>
                <c:ptCount val="1"/>
              </c:numCache>
            </c:numRef>
          </c:bubbleSize>
          <c:bubble3D val="0"/>
          <c:extLst>
            <c:ext xmlns:c16="http://schemas.microsoft.com/office/drawing/2014/chart" uri="{C3380CC4-5D6E-409C-BE32-E72D297353CC}">
              <c16:uniqueId val="{00000009-ADAB-4A7D-A776-97CF05D22940}"/>
            </c:ext>
          </c:extLst>
        </c:ser>
        <c:dLbls>
          <c:showLegendKey val="0"/>
          <c:showVal val="0"/>
          <c:showCatName val="0"/>
          <c:showSerName val="0"/>
          <c:showPercent val="0"/>
          <c:showBubbleSize val="0"/>
        </c:dLbls>
        <c:bubbleScale val="300"/>
        <c:showNegBubbles val="0"/>
        <c:axId val="310956544"/>
        <c:axId val="310957120"/>
      </c:bubbleChart>
      <c:valAx>
        <c:axId val="310956544"/>
        <c:scaling>
          <c:orientation val="minMax"/>
          <c:max val="2"/>
          <c:min val="0"/>
        </c:scaling>
        <c:delete val="0"/>
        <c:axPos val="b"/>
        <c:title>
          <c:tx>
            <c:rich>
              <a:bodyPr/>
              <a:lstStyle/>
              <a:p>
                <a:pPr>
                  <a:defRPr/>
                </a:pPr>
                <a:r>
                  <a:rPr lang="en-CA"/>
                  <a:t>cost</a:t>
                </a:r>
                <a:r>
                  <a:rPr lang="en-CA" baseline="0"/>
                  <a:t> coverage</a:t>
                </a:r>
                <a:endParaRPr lang="en-CA"/>
              </a:p>
            </c:rich>
          </c:tx>
          <c:layout>
            <c:manualLayout>
              <c:xMode val="edge"/>
              <c:yMode val="edge"/>
              <c:x val="0.25550449375646322"/>
              <c:y val="0.82280723818783441"/>
            </c:manualLayout>
          </c:layout>
          <c:overlay val="0"/>
        </c:title>
        <c:numFmt formatCode="0%" sourceLinked="1"/>
        <c:majorTickMark val="out"/>
        <c:minorTickMark val="none"/>
        <c:tickLblPos val="nextTo"/>
        <c:crossAx val="310957120"/>
        <c:crosses val="autoZero"/>
        <c:crossBetween val="midCat"/>
        <c:majorUnit val="0.25"/>
        <c:minorUnit val="4.0000000000000022E-2"/>
      </c:valAx>
      <c:valAx>
        <c:axId val="310957120"/>
        <c:scaling>
          <c:orientation val="minMax"/>
          <c:max val="1"/>
          <c:min val="-1"/>
        </c:scaling>
        <c:delete val="0"/>
        <c:axPos val="l"/>
        <c:majorGridlines>
          <c:spPr>
            <a:ln>
              <a:noFill/>
            </a:ln>
          </c:spPr>
        </c:majorGridlines>
        <c:numFmt formatCode="General" sourceLinked="1"/>
        <c:majorTickMark val="none"/>
        <c:minorTickMark val="none"/>
        <c:tickLblPos val="none"/>
        <c:crossAx val="310956544"/>
        <c:crosses val="autoZero"/>
        <c:crossBetween val="midCat"/>
        <c:majorUnit val="1"/>
        <c:minorUnit val="1"/>
      </c:valAx>
      <c:spPr>
        <a:ln w="3175">
          <a:solidFill>
            <a:srgbClr val="000000"/>
          </a:solidFill>
        </a:ln>
      </c:spPr>
    </c:plotArea>
    <c:legend>
      <c:legendPos val="r"/>
      <c:layout>
        <c:manualLayout>
          <c:xMode val="edge"/>
          <c:yMode val="edge"/>
          <c:x val="0.60378000477213101"/>
          <c:y val="0.20311641664217611"/>
          <c:w val="0.38479885468861802"/>
          <c:h val="0.625500868965706"/>
        </c:manualLayout>
      </c:layout>
      <c:overlay val="0"/>
    </c:legend>
    <c:plotVisOnly val="1"/>
    <c:dispBlanksAs val="gap"/>
    <c:showDLblsOverMax val="0"/>
  </c:chart>
  <c:printSettings>
    <c:headerFooter/>
    <c:pageMargins b="0.75000000000000244" l="0.7000000000000014" r="0.7000000000000014" t="0.75000000000000244" header="0.30000000000000021" footer="0.30000000000000021"/>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a:t>Merit</a:t>
            </a:r>
          </a:p>
        </c:rich>
      </c:tx>
      <c:overlay val="0"/>
    </c:title>
    <c:autoTitleDeleted val="0"/>
    <c:plotArea>
      <c:layout>
        <c:manualLayout>
          <c:layoutTarget val="inner"/>
          <c:xMode val="edge"/>
          <c:yMode val="edge"/>
          <c:x val="5.1734828600970305E-2"/>
          <c:y val="0.24487238552753518"/>
          <c:w val="0.53164145390917605"/>
          <c:h val="0.56666664494523755"/>
        </c:manualLayout>
      </c:layout>
      <c:bubbleChart>
        <c:varyColors val="0"/>
        <c:ser>
          <c:idx val="0"/>
          <c:order val="0"/>
          <c:tx>
            <c:strRef>
              <c:f>user3!$C$11</c:f>
              <c:strCache>
                <c:ptCount val="1"/>
              </c:strCache>
            </c:strRef>
          </c:tx>
          <c:invertIfNegative val="0"/>
          <c:xVal>
            <c:numRef>
              <c:f>user3!$I$11</c:f>
              <c:numCache>
                <c:formatCode>General</c:formatCode>
                <c:ptCount val="1"/>
              </c:numCache>
            </c:numRef>
          </c:xVal>
          <c:yVal>
            <c:numLit>
              <c:formatCode>General</c:formatCode>
              <c:ptCount val="1"/>
              <c:pt idx="0">
                <c:v>0</c:v>
              </c:pt>
            </c:numLit>
          </c:yVal>
          <c:bubbleSize>
            <c:numRef>
              <c:f>user3!$F$11</c:f>
              <c:numCache>
                <c:formatCode>General</c:formatCode>
                <c:ptCount val="1"/>
              </c:numCache>
            </c:numRef>
          </c:bubbleSize>
          <c:bubble3D val="0"/>
          <c:extLst>
            <c:ext xmlns:c16="http://schemas.microsoft.com/office/drawing/2014/chart" uri="{C3380CC4-5D6E-409C-BE32-E72D297353CC}">
              <c16:uniqueId val="{00000000-F923-45EA-BB6F-A486B7C315E2}"/>
            </c:ext>
          </c:extLst>
        </c:ser>
        <c:ser>
          <c:idx val="1"/>
          <c:order val="1"/>
          <c:tx>
            <c:strRef>
              <c:f>user3!$C$14</c:f>
              <c:strCache>
                <c:ptCount val="1"/>
              </c:strCache>
            </c:strRef>
          </c:tx>
          <c:spPr>
            <a:ln w="25400">
              <a:noFill/>
            </a:ln>
          </c:spPr>
          <c:invertIfNegative val="0"/>
          <c:xVal>
            <c:numRef>
              <c:f>user3!$I$14</c:f>
              <c:numCache>
                <c:formatCode>General</c:formatCode>
                <c:ptCount val="1"/>
              </c:numCache>
            </c:numRef>
          </c:xVal>
          <c:yVal>
            <c:numLit>
              <c:formatCode>General</c:formatCode>
              <c:ptCount val="1"/>
              <c:pt idx="0">
                <c:v>0</c:v>
              </c:pt>
            </c:numLit>
          </c:yVal>
          <c:bubbleSize>
            <c:numRef>
              <c:f>user3!$F$14</c:f>
              <c:numCache>
                <c:formatCode>General</c:formatCode>
                <c:ptCount val="1"/>
              </c:numCache>
            </c:numRef>
          </c:bubbleSize>
          <c:bubble3D val="0"/>
          <c:extLst>
            <c:ext xmlns:c16="http://schemas.microsoft.com/office/drawing/2014/chart" uri="{C3380CC4-5D6E-409C-BE32-E72D297353CC}">
              <c16:uniqueId val="{00000001-F923-45EA-BB6F-A486B7C315E2}"/>
            </c:ext>
          </c:extLst>
        </c:ser>
        <c:ser>
          <c:idx val="2"/>
          <c:order val="2"/>
          <c:tx>
            <c:strRef>
              <c:f>user3!$C$17</c:f>
              <c:strCache>
                <c:ptCount val="1"/>
              </c:strCache>
            </c:strRef>
          </c:tx>
          <c:spPr>
            <a:ln w="25400">
              <a:noFill/>
            </a:ln>
          </c:spPr>
          <c:invertIfNegative val="0"/>
          <c:xVal>
            <c:numRef>
              <c:f>user3!$I$17</c:f>
              <c:numCache>
                <c:formatCode>General</c:formatCode>
                <c:ptCount val="1"/>
              </c:numCache>
            </c:numRef>
          </c:xVal>
          <c:yVal>
            <c:numLit>
              <c:formatCode>General</c:formatCode>
              <c:ptCount val="1"/>
              <c:pt idx="0">
                <c:v>0</c:v>
              </c:pt>
            </c:numLit>
          </c:yVal>
          <c:bubbleSize>
            <c:numRef>
              <c:f>user3!$F$17</c:f>
              <c:numCache>
                <c:formatCode>General</c:formatCode>
                <c:ptCount val="1"/>
              </c:numCache>
            </c:numRef>
          </c:bubbleSize>
          <c:bubble3D val="0"/>
          <c:extLst>
            <c:ext xmlns:c16="http://schemas.microsoft.com/office/drawing/2014/chart" uri="{C3380CC4-5D6E-409C-BE32-E72D297353CC}">
              <c16:uniqueId val="{00000002-F923-45EA-BB6F-A486B7C315E2}"/>
            </c:ext>
          </c:extLst>
        </c:ser>
        <c:ser>
          <c:idx val="3"/>
          <c:order val="3"/>
          <c:tx>
            <c:strRef>
              <c:f>user3!$C$20</c:f>
              <c:strCache>
                <c:ptCount val="1"/>
              </c:strCache>
            </c:strRef>
          </c:tx>
          <c:spPr>
            <a:ln w="25400">
              <a:noFill/>
            </a:ln>
          </c:spPr>
          <c:invertIfNegative val="0"/>
          <c:xVal>
            <c:numRef>
              <c:f>user3!$I$20</c:f>
              <c:numCache>
                <c:formatCode>General</c:formatCode>
                <c:ptCount val="1"/>
              </c:numCache>
            </c:numRef>
          </c:xVal>
          <c:yVal>
            <c:numLit>
              <c:formatCode>General</c:formatCode>
              <c:ptCount val="1"/>
              <c:pt idx="0">
                <c:v>0</c:v>
              </c:pt>
            </c:numLit>
          </c:yVal>
          <c:bubbleSize>
            <c:numRef>
              <c:f>user3!$F$20</c:f>
              <c:numCache>
                <c:formatCode>General</c:formatCode>
                <c:ptCount val="1"/>
              </c:numCache>
            </c:numRef>
          </c:bubbleSize>
          <c:bubble3D val="0"/>
          <c:extLst>
            <c:ext xmlns:c16="http://schemas.microsoft.com/office/drawing/2014/chart" uri="{C3380CC4-5D6E-409C-BE32-E72D297353CC}">
              <c16:uniqueId val="{00000003-F923-45EA-BB6F-A486B7C315E2}"/>
            </c:ext>
          </c:extLst>
        </c:ser>
        <c:ser>
          <c:idx val="4"/>
          <c:order val="4"/>
          <c:tx>
            <c:strRef>
              <c:f>user3!$C$23</c:f>
              <c:strCache>
                <c:ptCount val="1"/>
              </c:strCache>
            </c:strRef>
          </c:tx>
          <c:spPr>
            <a:ln w="25400">
              <a:noFill/>
            </a:ln>
          </c:spPr>
          <c:invertIfNegative val="0"/>
          <c:xVal>
            <c:numRef>
              <c:f>user3!$I$23</c:f>
              <c:numCache>
                <c:formatCode>General</c:formatCode>
                <c:ptCount val="1"/>
              </c:numCache>
            </c:numRef>
          </c:xVal>
          <c:yVal>
            <c:numLit>
              <c:formatCode>General</c:formatCode>
              <c:ptCount val="1"/>
              <c:pt idx="0">
                <c:v>0</c:v>
              </c:pt>
            </c:numLit>
          </c:yVal>
          <c:bubbleSize>
            <c:numRef>
              <c:f>user3!$F$23</c:f>
              <c:numCache>
                <c:formatCode>General</c:formatCode>
                <c:ptCount val="1"/>
              </c:numCache>
            </c:numRef>
          </c:bubbleSize>
          <c:bubble3D val="0"/>
          <c:extLst>
            <c:ext xmlns:c16="http://schemas.microsoft.com/office/drawing/2014/chart" uri="{C3380CC4-5D6E-409C-BE32-E72D297353CC}">
              <c16:uniqueId val="{00000004-F923-45EA-BB6F-A486B7C315E2}"/>
            </c:ext>
          </c:extLst>
        </c:ser>
        <c:ser>
          <c:idx val="5"/>
          <c:order val="5"/>
          <c:tx>
            <c:strRef>
              <c:f>user3!$C$26</c:f>
              <c:strCache>
                <c:ptCount val="1"/>
              </c:strCache>
            </c:strRef>
          </c:tx>
          <c:spPr>
            <a:ln w="25400">
              <a:noFill/>
            </a:ln>
          </c:spPr>
          <c:invertIfNegative val="0"/>
          <c:xVal>
            <c:numRef>
              <c:f>user3!$I$26</c:f>
              <c:numCache>
                <c:formatCode>General</c:formatCode>
                <c:ptCount val="1"/>
              </c:numCache>
            </c:numRef>
          </c:xVal>
          <c:yVal>
            <c:numLit>
              <c:formatCode>General</c:formatCode>
              <c:ptCount val="1"/>
              <c:pt idx="0">
                <c:v>0</c:v>
              </c:pt>
            </c:numLit>
          </c:yVal>
          <c:bubbleSize>
            <c:numRef>
              <c:f>user3!$F$26</c:f>
              <c:numCache>
                <c:formatCode>General</c:formatCode>
                <c:ptCount val="1"/>
              </c:numCache>
            </c:numRef>
          </c:bubbleSize>
          <c:bubble3D val="0"/>
          <c:extLst>
            <c:ext xmlns:c16="http://schemas.microsoft.com/office/drawing/2014/chart" uri="{C3380CC4-5D6E-409C-BE32-E72D297353CC}">
              <c16:uniqueId val="{00000005-F923-45EA-BB6F-A486B7C315E2}"/>
            </c:ext>
          </c:extLst>
        </c:ser>
        <c:ser>
          <c:idx val="6"/>
          <c:order val="6"/>
          <c:tx>
            <c:strRef>
              <c:f>user3!$C$29</c:f>
              <c:strCache>
                <c:ptCount val="1"/>
              </c:strCache>
            </c:strRef>
          </c:tx>
          <c:spPr>
            <a:ln w="25400">
              <a:noFill/>
            </a:ln>
          </c:spPr>
          <c:invertIfNegative val="0"/>
          <c:xVal>
            <c:numRef>
              <c:f>user3!$I$29</c:f>
              <c:numCache>
                <c:formatCode>General</c:formatCode>
                <c:ptCount val="1"/>
              </c:numCache>
            </c:numRef>
          </c:xVal>
          <c:yVal>
            <c:numLit>
              <c:formatCode>General</c:formatCode>
              <c:ptCount val="1"/>
              <c:pt idx="0">
                <c:v>0</c:v>
              </c:pt>
            </c:numLit>
          </c:yVal>
          <c:bubbleSize>
            <c:numRef>
              <c:f>user3!$F$29</c:f>
              <c:numCache>
                <c:formatCode>General</c:formatCode>
                <c:ptCount val="1"/>
              </c:numCache>
            </c:numRef>
          </c:bubbleSize>
          <c:bubble3D val="0"/>
          <c:extLst>
            <c:ext xmlns:c16="http://schemas.microsoft.com/office/drawing/2014/chart" uri="{C3380CC4-5D6E-409C-BE32-E72D297353CC}">
              <c16:uniqueId val="{00000006-F923-45EA-BB6F-A486B7C315E2}"/>
            </c:ext>
          </c:extLst>
        </c:ser>
        <c:ser>
          <c:idx val="7"/>
          <c:order val="7"/>
          <c:tx>
            <c:strRef>
              <c:f>user3!$C$32</c:f>
              <c:strCache>
                <c:ptCount val="1"/>
              </c:strCache>
            </c:strRef>
          </c:tx>
          <c:spPr>
            <a:ln w="25400">
              <a:noFill/>
            </a:ln>
          </c:spPr>
          <c:invertIfNegative val="0"/>
          <c:xVal>
            <c:numRef>
              <c:f>user3!$I$32</c:f>
              <c:numCache>
                <c:formatCode>General</c:formatCode>
                <c:ptCount val="1"/>
              </c:numCache>
            </c:numRef>
          </c:xVal>
          <c:yVal>
            <c:numLit>
              <c:formatCode>General</c:formatCode>
              <c:ptCount val="1"/>
              <c:pt idx="0">
                <c:v>0</c:v>
              </c:pt>
            </c:numLit>
          </c:yVal>
          <c:bubbleSize>
            <c:numRef>
              <c:f>user3!$F$32</c:f>
              <c:numCache>
                <c:formatCode>General</c:formatCode>
                <c:ptCount val="1"/>
              </c:numCache>
            </c:numRef>
          </c:bubbleSize>
          <c:bubble3D val="0"/>
          <c:extLst>
            <c:ext xmlns:c16="http://schemas.microsoft.com/office/drawing/2014/chart" uri="{C3380CC4-5D6E-409C-BE32-E72D297353CC}">
              <c16:uniqueId val="{00000007-F923-45EA-BB6F-A486B7C315E2}"/>
            </c:ext>
          </c:extLst>
        </c:ser>
        <c:ser>
          <c:idx val="8"/>
          <c:order val="8"/>
          <c:tx>
            <c:strRef>
              <c:f>user3!$C$35</c:f>
              <c:strCache>
                <c:ptCount val="1"/>
              </c:strCache>
            </c:strRef>
          </c:tx>
          <c:spPr>
            <a:ln w="25400">
              <a:noFill/>
            </a:ln>
          </c:spPr>
          <c:invertIfNegative val="0"/>
          <c:xVal>
            <c:numRef>
              <c:f>user3!$I$35</c:f>
              <c:numCache>
                <c:formatCode>General</c:formatCode>
                <c:ptCount val="1"/>
              </c:numCache>
            </c:numRef>
          </c:xVal>
          <c:yVal>
            <c:numLit>
              <c:formatCode>General</c:formatCode>
              <c:ptCount val="1"/>
              <c:pt idx="0">
                <c:v>0</c:v>
              </c:pt>
            </c:numLit>
          </c:yVal>
          <c:bubbleSize>
            <c:numRef>
              <c:f>user3!$F$35</c:f>
              <c:numCache>
                <c:formatCode>General</c:formatCode>
                <c:ptCount val="1"/>
              </c:numCache>
            </c:numRef>
          </c:bubbleSize>
          <c:bubble3D val="0"/>
          <c:extLst>
            <c:ext xmlns:c16="http://schemas.microsoft.com/office/drawing/2014/chart" uri="{C3380CC4-5D6E-409C-BE32-E72D297353CC}">
              <c16:uniqueId val="{00000008-F923-45EA-BB6F-A486B7C315E2}"/>
            </c:ext>
          </c:extLst>
        </c:ser>
        <c:ser>
          <c:idx val="9"/>
          <c:order val="9"/>
          <c:tx>
            <c:strRef>
              <c:f>user3!$C$38</c:f>
              <c:strCache>
                <c:ptCount val="1"/>
              </c:strCache>
            </c:strRef>
          </c:tx>
          <c:spPr>
            <a:ln w="25400">
              <a:noFill/>
            </a:ln>
          </c:spPr>
          <c:invertIfNegative val="0"/>
          <c:xVal>
            <c:numRef>
              <c:f>user3!$I$38</c:f>
              <c:numCache>
                <c:formatCode>General</c:formatCode>
                <c:ptCount val="1"/>
              </c:numCache>
            </c:numRef>
          </c:xVal>
          <c:yVal>
            <c:numLit>
              <c:formatCode>General</c:formatCode>
              <c:ptCount val="1"/>
              <c:pt idx="0">
                <c:v>0</c:v>
              </c:pt>
            </c:numLit>
          </c:yVal>
          <c:bubbleSize>
            <c:numRef>
              <c:f>user3!$F$38</c:f>
              <c:numCache>
                <c:formatCode>General</c:formatCode>
                <c:ptCount val="1"/>
              </c:numCache>
            </c:numRef>
          </c:bubbleSize>
          <c:bubble3D val="0"/>
          <c:extLst>
            <c:ext xmlns:c16="http://schemas.microsoft.com/office/drawing/2014/chart" uri="{C3380CC4-5D6E-409C-BE32-E72D297353CC}">
              <c16:uniqueId val="{00000009-F923-45EA-BB6F-A486B7C315E2}"/>
            </c:ext>
          </c:extLst>
        </c:ser>
        <c:dLbls>
          <c:showLegendKey val="0"/>
          <c:showVal val="0"/>
          <c:showCatName val="0"/>
          <c:showSerName val="0"/>
          <c:showPercent val="0"/>
          <c:showBubbleSize val="0"/>
        </c:dLbls>
        <c:bubbleScale val="300"/>
        <c:showNegBubbles val="0"/>
        <c:axId val="310959424"/>
        <c:axId val="311500800"/>
      </c:bubbleChart>
      <c:valAx>
        <c:axId val="310959424"/>
        <c:scaling>
          <c:orientation val="minMax"/>
          <c:max val="10"/>
          <c:min val="0"/>
        </c:scaling>
        <c:delete val="0"/>
        <c:axPos val="b"/>
        <c:title>
          <c:tx>
            <c:rich>
              <a:bodyPr/>
              <a:lstStyle/>
              <a:p>
                <a:pPr>
                  <a:defRPr/>
                </a:pPr>
                <a:r>
                  <a:rPr lang="en-CA"/>
                  <a:t>merit</a:t>
                </a:r>
              </a:p>
            </c:rich>
          </c:tx>
          <c:layout>
            <c:manualLayout>
              <c:xMode val="edge"/>
              <c:yMode val="edge"/>
              <c:x val="0.25550449375646322"/>
              <c:y val="0.82280723818783441"/>
            </c:manualLayout>
          </c:layout>
          <c:overlay val="0"/>
        </c:title>
        <c:numFmt formatCode="General" sourceLinked="1"/>
        <c:majorTickMark val="out"/>
        <c:minorTickMark val="none"/>
        <c:tickLblPos val="nextTo"/>
        <c:crossAx val="311500800"/>
        <c:crosses val="autoZero"/>
        <c:crossBetween val="midCat"/>
        <c:majorUnit val="2"/>
        <c:minorUnit val="1"/>
      </c:valAx>
      <c:valAx>
        <c:axId val="311500800"/>
        <c:scaling>
          <c:orientation val="minMax"/>
          <c:max val="1"/>
          <c:min val="-1"/>
        </c:scaling>
        <c:delete val="0"/>
        <c:axPos val="l"/>
        <c:majorGridlines>
          <c:spPr>
            <a:ln>
              <a:noFill/>
            </a:ln>
          </c:spPr>
        </c:majorGridlines>
        <c:numFmt formatCode="General" sourceLinked="1"/>
        <c:majorTickMark val="none"/>
        <c:minorTickMark val="none"/>
        <c:tickLblPos val="none"/>
        <c:crossAx val="310959424"/>
        <c:crosses val="autoZero"/>
        <c:crossBetween val="midCat"/>
        <c:majorUnit val="1"/>
        <c:minorUnit val="1"/>
      </c:valAx>
      <c:spPr>
        <a:ln w="3175">
          <a:solidFill>
            <a:srgbClr val="000000"/>
          </a:solidFill>
        </a:ln>
      </c:spPr>
    </c:plotArea>
    <c:legend>
      <c:legendPos val="r"/>
      <c:layout>
        <c:manualLayout>
          <c:xMode val="edge"/>
          <c:yMode val="edge"/>
          <c:x val="0.60378000477213101"/>
          <c:y val="0.20311641664217611"/>
          <c:w val="0.38479885468861802"/>
          <c:h val="0.625500868965706"/>
        </c:manualLayout>
      </c:layout>
      <c:overlay val="0"/>
    </c:legend>
    <c:plotVisOnly val="1"/>
    <c:dispBlanksAs val="gap"/>
    <c:showDLblsOverMax val="0"/>
  </c:chart>
  <c:printSettings>
    <c:headerFooter/>
    <c:pageMargins b="0.75000000000000244" l="0.7000000000000014" r="0.7000000000000014" t="0.75000000000000244" header="0.30000000000000021" footer="0.30000000000000021"/>
    <c:pageSetup/>
  </c:printSettings>
  <c:userShapes r:id="rId1"/>
</c:chartSpace>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2.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s>
</file>

<file path=xl/drawings/_rels/drawing26.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s>
</file>

<file path=xl/drawings/_rels/drawing30.xml.rels><?xml version="1.0" encoding="UTF-8" standalone="yes"?>
<Relationships xmlns="http://schemas.openxmlformats.org/package/2006/relationships"><Relationship Id="rId3" Type="http://schemas.openxmlformats.org/officeDocument/2006/relationships/chart" Target="../charts/chart24.xml"/><Relationship Id="rId2" Type="http://schemas.openxmlformats.org/officeDocument/2006/relationships/chart" Target="../charts/chart23.xml"/><Relationship Id="rId1" Type="http://schemas.openxmlformats.org/officeDocument/2006/relationships/chart" Target="../charts/chart22.xml"/></Relationships>
</file>

<file path=xl/drawings/_rels/drawing34.xml.rels><?xml version="1.0" encoding="UTF-8" standalone="yes"?>
<Relationships xmlns="http://schemas.openxmlformats.org/package/2006/relationships"><Relationship Id="rId3" Type="http://schemas.openxmlformats.org/officeDocument/2006/relationships/chart" Target="../charts/chart27.xml"/><Relationship Id="rId2" Type="http://schemas.openxmlformats.org/officeDocument/2006/relationships/chart" Target="../charts/chart26.xml"/><Relationship Id="rId1" Type="http://schemas.openxmlformats.org/officeDocument/2006/relationships/chart" Target="../charts/chart25.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42.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44.xml.rels><?xml version="1.0" encoding="UTF-8" standalone="yes"?>
<Relationships xmlns="http://schemas.openxmlformats.org/package/2006/relationships"><Relationship Id="rId3" Type="http://schemas.openxmlformats.org/officeDocument/2006/relationships/chart" Target="../charts/chart33.xml"/><Relationship Id="rId2" Type="http://schemas.openxmlformats.org/officeDocument/2006/relationships/chart" Target="../charts/chart32.xml"/><Relationship Id="rId1" Type="http://schemas.openxmlformats.org/officeDocument/2006/relationships/chart" Target="../charts/chart31.xml"/><Relationship Id="rId5" Type="http://schemas.openxmlformats.org/officeDocument/2006/relationships/image" Target="../media/image2.wmf"/><Relationship Id="rId4" Type="http://schemas.openxmlformats.org/officeDocument/2006/relationships/chart" Target="../charts/chart34.xml"/></Relationships>
</file>

<file path=xl/drawings/_rels/drawing6.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7</xdr:col>
      <xdr:colOff>144780</xdr:colOff>
      <xdr:row>1</xdr:row>
      <xdr:rowOff>15241</xdr:rowOff>
    </xdr:from>
    <xdr:to>
      <xdr:col>13</xdr:col>
      <xdr:colOff>137160</xdr:colOff>
      <xdr:row>28</xdr:row>
      <xdr:rowOff>30480</xdr:rowOff>
    </xdr:to>
    <xdr:sp macro="" textlink="">
      <xdr:nvSpPr>
        <xdr:cNvPr id="3073" name="Text Box 1">
          <a:extLst>
            <a:ext uri="{FF2B5EF4-FFF2-40B4-BE49-F238E27FC236}">
              <a16:creationId xmlns:a16="http://schemas.microsoft.com/office/drawing/2014/main" id="{00000000-0008-0000-0000-0000010C0000}"/>
            </a:ext>
          </a:extLst>
        </xdr:cNvPr>
        <xdr:cNvSpPr txBox="1">
          <a:spLocks noChangeArrowheads="1"/>
        </xdr:cNvSpPr>
      </xdr:nvSpPr>
      <xdr:spPr bwMode="auto">
        <a:xfrm>
          <a:off x="7178040" y="182881"/>
          <a:ext cx="3878580" cy="4724399"/>
        </a:xfrm>
        <a:prstGeom prst="rect">
          <a:avLst/>
        </a:prstGeom>
        <a:solidFill>
          <a:srgbClr val="FFFFCC"/>
        </a:solidFill>
        <a:ln w="9525">
          <a:solidFill>
            <a:srgbClr val="000000"/>
          </a:solidFill>
          <a:miter lim="800000"/>
          <a:headEnd/>
          <a:tailEnd/>
        </a:ln>
      </xdr:spPr>
      <xdr:txBody>
        <a:bodyPr vertOverflow="clip" wrap="square" lIns="27432" tIns="22860" rIns="0" bIns="0" anchor="t" upright="1"/>
        <a:lstStyle/>
        <a:p>
          <a:pPr algn="ctr" rtl="0">
            <a:spcAft>
              <a:spcPts val="400"/>
            </a:spcAft>
            <a:defRPr sz="1000"/>
          </a:pPr>
          <a:r>
            <a:rPr lang="en-CA" sz="1100" b="1" i="0" u="none" strike="noStrike" baseline="0">
              <a:solidFill>
                <a:srgbClr val="000000"/>
              </a:solidFill>
              <a:latin typeface="Arial"/>
              <a:cs typeface="Arial"/>
            </a:rPr>
            <a:t>INSTRUCTIONS FOR ORGANIZATIONAL FACILITATORS</a:t>
          </a:r>
        </a:p>
        <a:p>
          <a:pPr algn="l" rtl="0">
            <a:spcBef>
              <a:spcPts val="0"/>
            </a:spcBef>
            <a:spcAft>
              <a:spcPts val="400"/>
            </a:spcAft>
            <a:defRPr sz="1000"/>
          </a:pPr>
          <a:r>
            <a:rPr lang="en-CA" sz="900" b="1" i="0" u="none" strike="noStrike" baseline="0">
              <a:solidFill>
                <a:srgbClr val="000000"/>
              </a:solidFill>
              <a:latin typeface="Arial" pitchFamily="34" charset="0"/>
              <a:cs typeface="Arial" pitchFamily="34" charset="0"/>
            </a:rPr>
            <a:t>I.     Defining Reviewers and Programs:</a:t>
          </a:r>
        </a:p>
        <a:p>
          <a:pPr algn="l" rtl="0">
            <a:spcBef>
              <a:spcPts val="0"/>
            </a:spcBef>
            <a:spcAft>
              <a:spcPts val="400"/>
            </a:spcAft>
            <a:defRPr sz="1000"/>
          </a:pPr>
          <a:r>
            <a:rPr lang="en-CA" sz="900" b="0" i="0" baseline="0">
              <a:latin typeface="Arial" pitchFamily="34" charset="0"/>
              <a:ea typeface="+mn-ea"/>
              <a:cs typeface="Arial" pitchFamily="34" charset="0"/>
            </a:rPr>
            <a:t>A.   To track those rating your programs, fill in their names and other useful identities. However, until this process becomes familiar and comfortable for the entire decision-making team, pseudonyms (such as those suggested here) are highly recommended.</a:t>
          </a:r>
          <a:br>
            <a:rPr lang="en-CA" sz="900" b="0" i="0" baseline="0">
              <a:latin typeface="Arial" pitchFamily="34" charset="0"/>
              <a:ea typeface="+mn-ea"/>
              <a:cs typeface="Arial" pitchFamily="34" charset="0"/>
            </a:rPr>
          </a:br>
          <a:r>
            <a:rPr lang="en-CA" sz="900" b="0" i="0" baseline="0">
              <a:latin typeface="Arial" pitchFamily="34" charset="0"/>
              <a:ea typeface="+mn-ea"/>
              <a:cs typeface="Arial" pitchFamily="34" charset="0"/>
            </a:rPr>
            <a:t>      Names will be automatically transferred to the following user rating tables, then combined in the collective table, where identities are removed, but averages and extreme high and low ratings are calculated, then transferred to the output graphs. </a:t>
          </a:r>
        </a:p>
        <a:p>
          <a:pPr algn="l" rtl="0">
            <a:spcBef>
              <a:spcPts val="0"/>
            </a:spcBef>
            <a:spcAft>
              <a:spcPts val="400"/>
            </a:spcAft>
            <a:defRPr sz="1000"/>
          </a:pPr>
          <a:r>
            <a:rPr lang="en-CA" sz="900" b="0" i="0" u="none" strike="noStrike" baseline="0">
              <a:solidFill>
                <a:srgbClr val="000000"/>
              </a:solidFill>
              <a:latin typeface="Arial" pitchFamily="34" charset="0"/>
              <a:cs typeface="Arial" pitchFamily="34" charset="0"/>
            </a:rPr>
            <a:t>B.   To make clear what programs reviewers will rate, replace the example program titles with those of your organization. A maximum of ten is recommended. Adding broader descriptions so that everyone understands what activities are included or excluded is also useful.</a:t>
          </a:r>
          <a:br>
            <a:rPr lang="en-CA" sz="900" b="0" i="0" u="none" strike="noStrike" baseline="0">
              <a:solidFill>
                <a:srgbClr val="000000"/>
              </a:solidFill>
              <a:latin typeface="Arial" pitchFamily="34" charset="0"/>
              <a:cs typeface="Arial" pitchFamily="34" charset="0"/>
            </a:rPr>
          </a:br>
          <a:r>
            <a:rPr lang="en-CA" sz="900" b="0" i="0" u="none" strike="noStrike" baseline="0">
              <a:solidFill>
                <a:srgbClr val="000000"/>
              </a:solidFill>
              <a:latin typeface="Arial" pitchFamily="34" charset="0"/>
              <a:cs typeface="Arial" pitchFamily="34" charset="0"/>
            </a:rPr>
            <a:t>       These labels will then be transferred to each reviewer's rating table, as well as to the final graphics.</a:t>
          </a:r>
        </a:p>
        <a:p>
          <a:pPr algn="l" rtl="0">
            <a:spcBef>
              <a:spcPts val="0"/>
            </a:spcBef>
            <a:spcAft>
              <a:spcPts val="400"/>
            </a:spcAft>
            <a:defRPr sz="1000"/>
          </a:pPr>
          <a:r>
            <a:rPr lang="en-CA" sz="900" b="0" i="0" u="none" strike="noStrike" baseline="0">
              <a:solidFill>
                <a:srgbClr val="000000"/>
              </a:solidFill>
              <a:latin typeface="Arial" pitchFamily="34" charset="0"/>
              <a:cs typeface="Arial" pitchFamily="34" charset="0"/>
            </a:rPr>
            <a:t>C.  This box sets out how to rate the programs against mission, merit, and revenue-cost axes; </a:t>
          </a:r>
          <a:r>
            <a:rPr lang="en-CA" sz="900" b="0" i="1" u="none" strike="noStrike" baseline="0">
              <a:solidFill>
                <a:srgbClr val="000000"/>
              </a:solidFill>
              <a:latin typeface="Arial" pitchFamily="34" charset="0"/>
              <a:cs typeface="Arial" pitchFamily="34" charset="0"/>
            </a:rPr>
            <a:t>i.e</a:t>
          </a:r>
          <a:r>
            <a:rPr lang="en-CA" sz="900" b="0" i="0" u="none" strike="noStrike" baseline="0">
              <a:solidFill>
                <a:srgbClr val="000000"/>
              </a:solidFill>
              <a:latin typeface="Arial" pitchFamily="34" charset="0"/>
              <a:cs typeface="Arial" pitchFamily="34" charset="0"/>
            </a:rPr>
            <a:t>., actual dollar amounts for costs and revenues, ratings from minus to neutral to plus for mission advancement, and grades from zero to ten for performance (see book for more explanations). These values are also repeated at the top of reviewers' rating columns.</a:t>
          </a:r>
        </a:p>
        <a:p>
          <a:pPr algn="l" rtl="0">
            <a:spcBef>
              <a:spcPts val="0"/>
            </a:spcBef>
            <a:spcAft>
              <a:spcPts val="400"/>
            </a:spcAft>
            <a:defRPr sz="1000"/>
          </a:pPr>
          <a:r>
            <a:rPr lang="en-CA" sz="900" b="1" i="0" u="none" strike="noStrike" baseline="0">
              <a:solidFill>
                <a:srgbClr val="000000"/>
              </a:solidFill>
              <a:latin typeface="Arial" pitchFamily="34" charset="0"/>
              <a:cs typeface="Arial" pitchFamily="34" charset="0"/>
            </a:rPr>
            <a:t>II.   Rating Programs:</a:t>
          </a:r>
        </a:p>
        <a:p>
          <a:pPr algn="l" rtl="0">
            <a:spcBef>
              <a:spcPts val="0"/>
            </a:spcBef>
            <a:spcAft>
              <a:spcPts val="400"/>
            </a:spcAft>
            <a:defRPr sz="1000"/>
          </a:pPr>
          <a:r>
            <a:rPr lang="en-CA" sz="900" b="0" i="0" u="none" strike="noStrike" baseline="0">
              <a:solidFill>
                <a:srgbClr val="000000"/>
              </a:solidFill>
              <a:latin typeface="Arial" pitchFamily="34" charset="0"/>
              <a:cs typeface="Arial" pitchFamily="34" charset="0"/>
            </a:rPr>
            <a:t>Once these are in place and reviewers are introduced to the process, invite them one at a time to offer their opinions on every criterion associated with every program or activity. Individuals should only ever see their own rating page; never those of their colleagues.</a:t>
          </a:r>
        </a:p>
        <a:p>
          <a:pPr algn="l" rtl="0">
            <a:spcBef>
              <a:spcPts val="0"/>
            </a:spcBef>
            <a:spcAft>
              <a:spcPts val="400"/>
            </a:spcAft>
            <a:defRPr sz="1000"/>
          </a:pPr>
          <a:r>
            <a:rPr lang="en-CA" sz="900" b="1" i="0" u="none" strike="noStrike" baseline="0">
              <a:solidFill>
                <a:srgbClr val="000000"/>
              </a:solidFill>
              <a:latin typeface="Arial" pitchFamily="34" charset="0"/>
              <a:cs typeface="Arial" pitchFamily="34" charset="0"/>
            </a:rPr>
            <a:t>III.   Sharing the Results:</a:t>
          </a:r>
        </a:p>
        <a:p>
          <a:pPr marL="0" marR="0" indent="0" algn="l" defTabSz="914400" rtl="0" eaLnBrk="1" fontAlgn="auto" latinLnBrk="0" hangingPunct="1">
            <a:lnSpc>
              <a:spcPct val="100000"/>
            </a:lnSpc>
            <a:spcBef>
              <a:spcPts val="0"/>
            </a:spcBef>
            <a:spcAft>
              <a:spcPts val="400"/>
            </a:spcAft>
            <a:buClrTx/>
            <a:buSzTx/>
            <a:buFontTx/>
            <a:buNone/>
            <a:tabLst/>
            <a:defRPr sz="1000"/>
          </a:pPr>
          <a:r>
            <a:rPr lang="en-CA" sz="900" b="0" i="0" u="none" strike="noStrike" baseline="0">
              <a:solidFill>
                <a:srgbClr val="000000"/>
              </a:solidFill>
              <a:latin typeface="Arial" pitchFamily="34" charset="0"/>
              <a:cs typeface="Arial" pitchFamily="34" charset="0"/>
            </a:rPr>
            <a:t>      The output graphic pages display two-dimensional views of each of the three sides of the portfolio cube:  Mission / Money, Mission / Merit, and Merit / Money. Click on average, best, and worst to see the range of ratings. The interpretation page combines all three into one visual to show the overall portolio.</a:t>
          </a:r>
        </a:p>
        <a:p>
          <a:pPr algn="l" rtl="0">
            <a:spcAft>
              <a:spcPts val="600"/>
            </a:spcAft>
            <a:defRPr sz="1000"/>
          </a:pPr>
          <a:r>
            <a:rPr lang="en-CA" sz="1000" b="0" i="1" u="none" strike="noStrike" baseline="0">
              <a:solidFill>
                <a:srgbClr val="000000"/>
              </a:solidFill>
              <a:latin typeface="Arial"/>
              <a:cs typeface="Arial"/>
            </a:rPr>
            <a:t>. </a:t>
          </a:r>
        </a:p>
      </xdr:txBody>
    </xdr:sp>
    <xdr:clientData/>
  </xdr:twoCellAnchor>
  <xdr:twoCellAnchor editAs="oneCell">
    <xdr:from>
      <xdr:col>5</xdr:col>
      <xdr:colOff>22860</xdr:colOff>
      <xdr:row>0</xdr:row>
      <xdr:rowOff>0</xdr:rowOff>
    </xdr:from>
    <xdr:to>
      <xdr:col>6</xdr:col>
      <xdr:colOff>213360</xdr:colOff>
      <xdr:row>5</xdr:row>
      <xdr:rowOff>60960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srcRect l="-17484" t="-27574" r="-18721" b="-22502"/>
        <a:stretch>
          <a:fillRect/>
        </a:stretch>
      </xdr:blipFill>
      <xdr:spPr bwMode="auto">
        <a:xfrm>
          <a:off x="4480560" y="0"/>
          <a:ext cx="1584960" cy="1104900"/>
        </a:xfrm>
        <a:prstGeom prst="rect">
          <a:avLst/>
        </a:prstGeom>
        <a:noFill/>
        <a:ln w="9525">
          <a:noFill/>
          <a:miter lim="800000"/>
          <a:headEnd/>
          <a:tailEnd/>
        </a:ln>
      </xdr:spPr>
    </xdr:pic>
    <xdr:clientData/>
  </xdr:twoCellAnchor>
  <xdr:twoCellAnchor>
    <xdr:from>
      <xdr:col>8</xdr:col>
      <xdr:colOff>152400</xdr:colOff>
      <xdr:row>28</xdr:row>
      <xdr:rowOff>144780</xdr:rowOff>
    </xdr:from>
    <xdr:to>
      <xdr:col>14</xdr:col>
      <xdr:colOff>228600</xdr:colOff>
      <xdr:row>37</xdr:row>
      <xdr:rowOff>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7993380" y="5021580"/>
          <a:ext cx="3688080" cy="1295400"/>
        </a:xfrm>
        <a:prstGeom prst="rect">
          <a:avLst/>
        </a:prstGeom>
        <a:solidFill>
          <a:srgbClr val="FFCDDB"/>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spcAft>
              <a:spcPts val="200"/>
            </a:spcAft>
          </a:pPr>
          <a:r>
            <a:rPr lang="en-CA" sz="1000" b="1">
              <a:solidFill>
                <a:schemeClr val="tx1"/>
              </a:solidFill>
              <a:latin typeface="Arial" pitchFamily="34" charset="0"/>
              <a:cs typeface="Arial" pitchFamily="34" charset="0"/>
            </a:rPr>
            <a:t>IMPORTANT REMINDERS</a:t>
          </a:r>
        </a:p>
        <a:p>
          <a:pPr>
            <a:spcAft>
              <a:spcPts val="200"/>
            </a:spcAft>
          </a:pPr>
          <a:r>
            <a:rPr lang="en-CA" sz="900" b="1" i="1">
              <a:solidFill>
                <a:schemeClr val="tx1"/>
              </a:solidFill>
              <a:latin typeface="Arial" pitchFamily="34" charset="0"/>
              <a:cs typeface="Arial" pitchFamily="34" charset="0"/>
            </a:rPr>
            <a:t>1.</a:t>
          </a:r>
          <a:r>
            <a:rPr lang="en-CA" sz="900" b="1" i="1" baseline="0">
              <a:solidFill>
                <a:schemeClr val="tx1"/>
              </a:solidFill>
              <a:latin typeface="Arial" pitchFamily="34" charset="0"/>
              <a:cs typeface="Arial" pitchFamily="34" charset="0"/>
            </a:rPr>
            <a:t>  Activate Macros:  </a:t>
          </a:r>
          <a:r>
            <a:rPr lang="en-CA" sz="900" baseline="0">
              <a:solidFill>
                <a:schemeClr val="tx1"/>
              </a:solidFill>
              <a:latin typeface="Arial" pitchFamily="34" charset="0"/>
              <a:cs typeface="Arial" pitchFamily="34" charset="0"/>
            </a:rPr>
            <a:t>I</a:t>
          </a:r>
          <a:r>
            <a:rPr lang="en-CA" sz="900">
              <a:solidFill>
                <a:schemeClr val="tx1"/>
              </a:solidFill>
              <a:latin typeface="Arial" pitchFamily="34" charset="0"/>
              <a:cs typeface="Arial" pitchFamily="34" charset="0"/>
            </a:rPr>
            <a:t>n</a:t>
          </a:r>
          <a:r>
            <a:rPr lang="en-CA" sz="900" baseline="0">
              <a:solidFill>
                <a:schemeClr val="tx1"/>
              </a:solidFill>
              <a:latin typeface="Arial" pitchFamily="34" charset="0"/>
              <a:cs typeface="Arial" pitchFamily="34" charset="0"/>
            </a:rPr>
            <a:t> order to visualize the output charts, you need to click on "Options" (top left) "To enable this content." Note that macros are disabled every time the file is closed.</a:t>
          </a:r>
          <a:endParaRPr lang="en-CA" sz="900">
            <a:solidFill>
              <a:schemeClr val="tx1"/>
            </a:solidFill>
            <a:latin typeface="Arial" pitchFamily="34" charset="0"/>
            <a:cs typeface="Arial" pitchFamily="34" charset="0"/>
          </a:endParaRPr>
        </a:p>
        <a:p>
          <a:pPr>
            <a:spcAft>
              <a:spcPts val="200"/>
            </a:spcAft>
          </a:pPr>
          <a:r>
            <a:rPr lang="en-CA" sz="900" b="1" i="1">
              <a:solidFill>
                <a:schemeClr val="tx1"/>
              </a:solidFill>
              <a:latin typeface="Arial" pitchFamily="34" charset="0"/>
              <a:cs typeface="Arial" pitchFamily="34" charset="0"/>
            </a:rPr>
            <a:t>2.</a:t>
          </a:r>
          <a:r>
            <a:rPr lang="en-CA" sz="900" b="1" i="1" baseline="0">
              <a:solidFill>
                <a:schemeClr val="tx1"/>
              </a:solidFill>
              <a:latin typeface="Arial" pitchFamily="34" charset="0"/>
              <a:cs typeface="Arial" pitchFamily="34" charset="0"/>
            </a:rPr>
            <a:t>  Making Adjustments:  </a:t>
          </a:r>
          <a:r>
            <a:rPr lang="en-CA" sz="900">
              <a:solidFill>
                <a:schemeClr val="tx1"/>
              </a:solidFill>
              <a:latin typeface="Arial" pitchFamily="34" charset="0"/>
              <a:cs typeface="Arial" pitchFamily="34" charset="0"/>
            </a:rPr>
            <a:t>Your organization can make any </a:t>
          </a:r>
          <a:r>
            <a:rPr lang="en-CA" sz="900" baseline="0">
              <a:solidFill>
                <a:schemeClr val="tx1"/>
              </a:solidFill>
              <a:latin typeface="Arial" pitchFamily="34" charset="0"/>
              <a:cs typeface="Arial" pitchFamily="34" charset="0"/>
            </a:rPr>
            <a:t>changes to this Excel file to better fit your particular needs.</a:t>
          </a:r>
        </a:p>
        <a:p>
          <a:r>
            <a:rPr lang="en-CA" sz="900" baseline="0">
              <a:solidFill>
                <a:schemeClr val="tx1"/>
              </a:solidFill>
              <a:latin typeface="Arial" pitchFamily="34" charset="0"/>
              <a:cs typeface="Arial" pitchFamily="34" charset="0"/>
            </a:rPr>
            <a:t> </a:t>
          </a:r>
          <a:r>
            <a:rPr lang="en-CA" sz="900" b="1" i="1" baseline="0">
              <a:solidFill>
                <a:schemeClr val="tx1"/>
              </a:solidFill>
              <a:latin typeface="Arial" pitchFamily="34" charset="0"/>
              <a:cs typeface="Arial" pitchFamily="34" charset="0"/>
            </a:rPr>
            <a:t>3.  Getting Help: </a:t>
          </a:r>
          <a:r>
            <a:rPr lang="en-CA" sz="900" b="0" i="0" baseline="0">
              <a:solidFill>
                <a:schemeClr val="tx1"/>
              </a:solidFill>
              <a:latin typeface="Arial" pitchFamily="34" charset="0"/>
              <a:cs typeface="Arial" pitchFamily="34" charset="0"/>
            </a:rPr>
            <a:t>The</a:t>
          </a:r>
          <a:r>
            <a:rPr lang="en-CA" sz="900" baseline="0">
              <a:solidFill>
                <a:schemeClr val="tx1"/>
              </a:solidFill>
              <a:latin typeface="Arial" pitchFamily="34" charset="0"/>
              <a:cs typeface="Arial" pitchFamily="34" charset="0"/>
            </a:rPr>
            <a:t>e authors of </a:t>
          </a:r>
          <a:r>
            <a:rPr lang="en-CA" sz="900" i="1" baseline="0">
              <a:solidFill>
                <a:schemeClr val="tx1"/>
              </a:solidFill>
              <a:latin typeface="Arial" pitchFamily="34" charset="0"/>
              <a:cs typeface="Arial" pitchFamily="34" charset="0"/>
            </a:rPr>
            <a:t>Mission Money Merit</a:t>
          </a:r>
          <a:r>
            <a:rPr lang="en-CA" sz="900" baseline="0">
              <a:solidFill>
                <a:schemeClr val="tx1"/>
              </a:solidFill>
              <a:latin typeface="Arial" pitchFamily="34" charset="0"/>
              <a:cs typeface="Arial" pitchFamily="34" charset="0"/>
            </a:rPr>
            <a:t> can be approached to help intoduce the overall process to your organization.</a:t>
          </a:r>
          <a:endParaRPr lang="en-CA" sz="900">
            <a:solidFill>
              <a:schemeClr val="tx1"/>
            </a:solidFill>
            <a:latin typeface="Arial" pitchFamily="34" charset="0"/>
            <a:cs typeface="Arial"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186266</xdr:colOff>
      <xdr:row>2</xdr:row>
      <xdr:rowOff>0</xdr:rowOff>
    </xdr:from>
    <xdr:to>
      <xdr:col>9</xdr:col>
      <xdr:colOff>143932</xdr:colOff>
      <xdr:row>6</xdr:row>
      <xdr:rowOff>66675</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186266" y="389467"/>
          <a:ext cx="8932333" cy="854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CA" sz="16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Indicate  your opinions regarding the following programs or activities undertaken by your organization. Each program has four attributes: cost, revenue/cost coverage (called "money" and measured as %age), mission, and merit. Indicate your rating on each attribute of each activity.</a:t>
          </a:r>
        </a:p>
        <a:p>
          <a:endParaRPr lang="en-CA" sz="1600">
            <a:latin typeface="Arial" panose="020B0604020202020204" pitchFamily="34" charset="0"/>
            <a:cs typeface="Arial" panose="020B0604020202020204" pitchFamily="34" charset="0"/>
          </a:endParaRPr>
        </a:p>
      </xdr:txBody>
    </xdr:sp>
    <xdr:clientData/>
  </xdr:twoCellAnchor>
  <xdr:twoCellAnchor>
    <xdr:from>
      <xdr:col>10</xdr:col>
      <xdr:colOff>31750</xdr:colOff>
      <xdr:row>9</xdr:row>
      <xdr:rowOff>21167</xdr:rowOff>
    </xdr:from>
    <xdr:to>
      <xdr:col>20</xdr:col>
      <xdr:colOff>179917</xdr:colOff>
      <xdr:row>18</xdr:row>
      <xdr:rowOff>0</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31750</xdr:colOff>
      <xdr:row>19</xdr:row>
      <xdr:rowOff>0</xdr:rowOff>
    </xdr:from>
    <xdr:to>
      <xdr:col>20</xdr:col>
      <xdr:colOff>179917</xdr:colOff>
      <xdr:row>27</xdr:row>
      <xdr:rowOff>137583</xdr:rowOff>
    </xdr:to>
    <xdr:graphicFrame macro="">
      <xdr:nvGraphicFramePr>
        <xdr:cNvPr id="4" name="Chart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31750</xdr:colOff>
      <xdr:row>28</xdr:row>
      <xdr:rowOff>158750</xdr:rowOff>
    </xdr:from>
    <xdr:to>
      <xdr:col>20</xdr:col>
      <xdr:colOff>179917</xdr:colOff>
      <xdr:row>37</xdr:row>
      <xdr:rowOff>137583</xdr:rowOff>
    </xdr:to>
    <xdr:graphicFrame macro="">
      <xdr:nvGraphicFramePr>
        <xdr:cNvPr id="5" name="Chart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0.31818</cdr:x>
      <cdr:y>0.24828</cdr:y>
    </cdr:from>
    <cdr:to>
      <cdr:x>0.31818</cdr:x>
      <cdr:y>0.8069</cdr:y>
    </cdr:to>
    <cdr:cxnSp macro="">
      <cdr:nvCxnSpPr>
        <cdr:cNvPr id="3" name="Straight Connector 2">
          <a:extLst xmlns:a="http://schemas.openxmlformats.org/drawingml/2006/main">
            <a:ext uri="{FF2B5EF4-FFF2-40B4-BE49-F238E27FC236}">
              <a16:creationId xmlns:a16="http://schemas.microsoft.com/office/drawing/2014/main" id="{CF750F69-73A3-4271-AE73-84032327AF45}"/>
            </a:ext>
          </a:extLst>
        </cdr:cNvPr>
        <cdr:cNvCxnSpPr/>
      </cdr:nvCxnSpPr>
      <cdr:spPr bwMode="auto">
        <a:xfrm xmlns:a="http://schemas.openxmlformats.org/drawingml/2006/main" flipH="1" flipV="1">
          <a:off x="2000250" y="380999"/>
          <a:ext cx="1" cy="857252"/>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userShapes>
</file>

<file path=xl/drawings/drawing12.xml><?xml version="1.0" encoding="utf-8"?>
<c:userShapes xmlns:c="http://schemas.openxmlformats.org/drawingml/2006/chart">
  <cdr:relSizeAnchor xmlns:cdr="http://schemas.openxmlformats.org/drawingml/2006/chartDrawing">
    <cdr:from>
      <cdr:x>0.31818</cdr:x>
      <cdr:y>0.24828</cdr:y>
    </cdr:from>
    <cdr:to>
      <cdr:x>0.31818</cdr:x>
      <cdr:y>0.8069</cdr:y>
    </cdr:to>
    <cdr:cxnSp macro="">
      <cdr:nvCxnSpPr>
        <cdr:cNvPr id="3" name="Straight Connector 2">
          <a:extLst xmlns:a="http://schemas.openxmlformats.org/drawingml/2006/main">
            <a:ext uri="{FF2B5EF4-FFF2-40B4-BE49-F238E27FC236}">
              <a16:creationId xmlns:a16="http://schemas.microsoft.com/office/drawing/2014/main" id="{C28D8827-831D-4F73-9BF6-1E4BEB61E2C5}"/>
            </a:ext>
          </a:extLst>
        </cdr:cNvPr>
        <cdr:cNvCxnSpPr/>
      </cdr:nvCxnSpPr>
      <cdr:spPr bwMode="auto">
        <a:xfrm xmlns:a="http://schemas.openxmlformats.org/drawingml/2006/main" flipH="1" flipV="1">
          <a:off x="2000250" y="380999"/>
          <a:ext cx="1" cy="857252"/>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userShapes>
</file>

<file path=xl/drawings/drawing13.xml><?xml version="1.0" encoding="utf-8"?>
<c:userShapes xmlns:c="http://schemas.openxmlformats.org/drawingml/2006/chart">
  <cdr:relSizeAnchor xmlns:cdr="http://schemas.openxmlformats.org/drawingml/2006/chartDrawing">
    <cdr:from>
      <cdr:x>0.31818</cdr:x>
      <cdr:y>0.24828</cdr:y>
    </cdr:from>
    <cdr:to>
      <cdr:x>0.31818</cdr:x>
      <cdr:y>0.8069</cdr:y>
    </cdr:to>
    <cdr:cxnSp macro="">
      <cdr:nvCxnSpPr>
        <cdr:cNvPr id="3" name="Straight Connector 2">
          <a:extLst xmlns:a="http://schemas.openxmlformats.org/drawingml/2006/main">
            <a:ext uri="{FF2B5EF4-FFF2-40B4-BE49-F238E27FC236}">
              <a16:creationId xmlns:a16="http://schemas.microsoft.com/office/drawing/2014/main" id="{4AA6ECA6-6A8C-491B-8773-25F12BC337B1}"/>
            </a:ext>
          </a:extLst>
        </cdr:cNvPr>
        <cdr:cNvCxnSpPr/>
      </cdr:nvCxnSpPr>
      <cdr:spPr bwMode="auto">
        <a:xfrm xmlns:a="http://schemas.openxmlformats.org/drawingml/2006/main" flipH="1" flipV="1">
          <a:off x="2000250" y="380999"/>
          <a:ext cx="1" cy="857252"/>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userShapes>
</file>

<file path=xl/drawings/drawing14.xml><?xml version="1.0" encoding="utf-8"?>
<xdr:wsDr xmlns:xdr="http://schemas.openxmlformats.org/drawingml/2006/spreadsheetDrawing" xmlns:a="http://schemas.openxmlformats.org/drawingml/2006/main">
  <xdr:twoCellAnchor>
    <xdr:from>
      <xdr:col>0</xdr:col>
      <xdr:colOff>186266</xdr:colOff>
      <xdr:row>2</xdr:row>
      <xdr:rowOff>0</xdr:rowOff>
    </xdr:from>
    <xdr:to>
      <xdr:col>9</xdr:col>
      <xdr:colOff>118532</xdr:colOff>
      <xdr:row>6</xdr:row>
      <xdr:rowOff>66675</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186266" y="389467"/>
          <a:ext cx="8906933" cy="854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CA" sz="16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Indicate  your opinions regarding the following programs or activities undertaken by your organization. Each program has four attributes: cost, revenue/cost coverage (called "money" and measured as %age), mission, and merit. Indicate your rating on each attribute of each activity.</a:t>
          </a:r>
        </a:p>
        <a:p>
          <a:endParaRPr lang="en-CA" sz="1600">
            <a:latin typeface="Arial" panose="020B0604020202020204" pitchFamily="34" charset="0"/>
            <a:cs typeface="Arial" panose="020B0604020202020204" pitchFamily="34" charset="0"/>
          </a:endParaRPr>
        </a:p>
      </xdr:txBody>
    </xdr:sp>
    <xdr:clientData/>
  </xdr:twoCellAnchor>
  <xdr:twoCellAnchor>
    <xdr:from>
      <xdr:col>10</xdr:col>
      <xdr:colOff>21166</xdr:colOff>
      <xdr:row>9</xdr:row>
      <xdr:rowOff>21167</xdr:rowOff>
    </xdr:from>
    <xdr:to>
      <xdr:col>20</xdr:col>
      <xdr:colOff>84666</xdr:colOff>
      <xdr:row>18</xdr:row>
      <xdr:rowOff>0</xdr:rowOff>
    </xdr:to>
    <xdr:graphicFrame macro="">
      <xdr:nvGraphicFramePr>
        <xdr:cNvPr id="3" name="Chart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21166</xdr:colOff>
      <xdr:row>19</xdr:row>
      <xdr:rowOff>0</xdr:rowOff>
    </xdr:from>
    <xdr:to>
      <xdr:col>20</xdr:col>
      <xdr:colOff>84666</xdr:colOff>
      <xdr:row>27</xdr:row>
      <xdr:rowOff>137583</xdr:rowOff>
    </xdr:to>
    <xdr:graphicFrame macro="">
      <xdr:nvGraphicFramePr>
        <xdr:cNvPr id="4" name="Chart 3">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21166</xdr:colOff>
      <xdr:row>28</xdr:row>
      <xdr:rowOff>158750</xdr:rowOff>
    </xdr:from>
    <xdr:to>
      <xdr:col>20</xdr:col>
      <xdr:colOff>84666</xdr:colOff>
      <xdr:row>37</xdr:row>
      <xdr:rowOff>137583</xdr:rowOff>
    </xdr:to>
    <xdr:graphicFrame macro="">
      <xdr:nvGraphicFramePr>
        <xdr:cNvPr id="5" name="Chart 4">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0.31818</cdr:x>
      <cdr:y>0.24828</cdr:y>
    </cdr:from>
    <cdr:to>
      <cdr:x>0.31818</cdr:x>
      <cdr:y>0.8069</cdr:y>
    </cdr:to>
    <cdr:cxnSp macro="">
      <cdr:nvCxnSpPr>
        <cdr:cNvPr id="3" name="Straight Connector 2">
          <a:extLst xmlns:a="http://schemas.openxmlformats.org/drawingml/2006/main">
            <a:ext uri="{FF2B5EF4-FFF2-40B4-BE49-F238E27FC236}">
              <a16:creationId xmlns:a16="http://schemas.microsoft.com/office/drawing/2014/main" id="{C34EE122-A808-474A-A76E-6624F56AB7CA}"/>
            </a:ext>
          </a:extLst>
        </cdr:cNvPr>
        <cdr:cNvCxnSpPr/>
      </cdr:nvCxnSpPr>
      <cdr:spPr bwMode="auto">
        <a:xfrm xmlns:a="http://schemas.openxmlformats.org/drawingml/2006/main" flipH="1" flipV="1">
          <a:off x="2000250" y="380999"/>
          <a:ext cx="1" cy="857252"/>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userShapes>
</file>

<file path=xl/drawings/drawing16.xml><?xml version="1.0" encoding="utf-8"?>
<c:userShapes xmlns:c="http://schemas.openxmlformats.org/drawingml/2006/chart">
  <cdr:relSizeAnchor xmlns:cdr="http://schemas.openxmlformats.org/drawingml/2006/chartDrawing">
    <cdr:from>
      <cdr:x>0.31818</cdr:x>
      <cdr:y>0.24828</cdr:y>
    </cdr:from>
    <cdr:to>
      <cdr:x>0.31818</cdr:x>
      <cdr:y>0.8069</cdr:y>
    </cdr:to>
    <cdr:cxnSp macro="">
      <cdr:nvCxnSpPr>
        <cdr:cNvPr id="3" name="Straight Connector 2">
          <a:extLst xmlns:a="http://schemas.openxmlformats.org/drawingml/2006/main">
            <a:ext uri="{FF2B5EF4-FFF2-40B4-BE49-F238E27FC236}">
              <a16:creationId xmlns:a16="http://schemas.microsoft.com/office/drawing/2014/main" id="{32138716-C923-477D-A0FD-E58500BC93F3}"/>
            </a:ext>
          </a:extLst>
        </cdr:cNvPr>
        <cdr:cNvCxnSpPr/>
      </cdr:nvCxnSpPr>
      <cdr:spPr bwMode="auto">
        <a:xfrm xmlns:a="http://schemas.openxmlformats.org/drawingml/2006/main" flipH="1" flipV="1">
          <a:off x="2000250" y="380999"/>
          <a:ext cx="1" cy="857252"/>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userShapes>
</file>

<file path=xl/drawings/drawing17.xml><?xml version="1.0" encoding="utf-8"?>
<c:userShapes xmlns:c="http://schemas.openxmlformats.org/drawingml/2006/chart">
  <cdr:relSizeAnchor xmlns:cdr="http://schemas.openxmlformats.org/drawingml/2006/chartDrawing">
    <cdr:from>
      <cdr:x>0.31818</cdr:x>
      <cdr:y>0.24828</cdr:y>
    </cdr:from>
    <cdr:to>
      <cdr:x>0.31818</cdr:x>
      <cdr:y>0.8069</cdr:y>
    </cdr:to>
    <cdr:cxnSp macro="">
      <cdr:nvCxnSpPr>
        <cdr:cNvPr id="3" name="Straight Connector 2">
          <a:extLst xmlns:a="http://schemas.openxmlformats.org/drawingml/2006/main">
            <a:ext uri="{FF2B5EF4-FFF2-40B4-BE49-F238E27FC236}">
              <a16:creationId xmlns:a16="http://schemas.microsoft.com/office/drawing/2014/main" id="{A05FC3B5-1B59-48F1-BE65-918C7D0F7319}"/>
            </a:ext>
          </a:extLst>
        </cdr:cNvPr>
        <cdr:cNvCxnSpPr/>
      </cdr:nvCxnSpPr>
      <cdr:spPr bwMode="auto">
        <a:xfrm xmlns:a="http://schemas.openxmlformats.org/drawingml/2006/main" flipH="1" flipV="1">
          <a:off x="2000250" y="380999"/>
          <a:ext cx="1" cy="857252"/>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userShapes>
</file>

<file path=xl/drawings/drawing18.xml><?xml version="1.0" encoding="utf-8"?>
<xdr:wsDr xmlns:xdr="http://schemas.openxmlformats.org/drawingml/2006/spreadsheetDrawing" xmlns:a="http://schemas.openxmlformats.org/drawingml/2006/main">
  <xdr:twoCellAnchor>
    <xdr:from>
      <xdr:col>1</xdr:col>
      <xdr:colOff>0</xdr:colOff>
      <xdr:row>2</xdr:row>
      <xdr:rowOff>0</xdr:rowOff>
    </xdr:from>
    <xdr:to>
      <xdr:col>9</xdr:col>
      <xdr:colOff>101600</xdr:colOff>
      <xdr:row>6</xdr:row>
      <xdr:rowOff>66675</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186267" y="389467"/>
          <a:ext cx="8890000" cy="854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CA" sz="16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Indicate  your opinions regarding the following programs or activities undertaken by your organization. Each program has four attributes: cost, revenue/cost coverage (called "money" and measured as %age), mission, and merit. Indicate your rating on each attribute of each activity.</a:t>
          </a:r>
        </a:p>
        <a:p>
          <a:endParaRPr lang="en-CA" sz="1600">
            <a:latin typeface="Arial" panose="020B0604020202020204" pitchFamily="34" charset="0"/>
            <a:cs typeface="Arial" panose="020B0604020202020204" pitchFamily="34" charset="0"/>
          </a:endParaRPr>
        </a:p>
      </xdr:txBody>
    </xdr:sp>
    <xdr:clientData/>
  </xdr:twoCellAnchor>
  <xdr:twoCellAnchor>
    <xdr:from>
      <xdr:col>10</xdr:col>
      <xdr:colOff>21166</xdr:colOff>
      <xdr:row>9</xdr:row>
      <xdr:rowOff>21167</xdr:rowOff>
    </xdr:from>
    <xdr:to>
      <xdr:col>20</xdr:col>
      <xdr:colOff>84666</xdr:colOff>
      <xdr:row>18</xdr:row>
      <xdr:rowOff>0</xdr:rowOff>
    </xdr:to>
    <xdr:graphicFrame macro="">
      <xdr:nvGraphicFramePr>
        <xdr:cNvPr id="3" name="Chart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21166</xdr:colOff>
      <xdr:row>19</xdr:row>
      <xdr:rowOff>0</xdr:rowOff>
    </xdr:from>
    <xdr:to>
      <xdr:col>20</xdr:col>
      <xdr:colOff>84666</xdr:colOff>
      <xdr:row>27</xdr:row>
      <xdr:rowOff>137583</xdr:rowOff>
    </xdr:to>
    <xdr:graphicFrame macro="">
      <xdr:nvGraphicFramePr>
        <xdr:cNvPr id="4" name="Chart 3">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21166</xdr:colOff>
      <xdr:row>28</xdr:row>
      <xdr:rowOff>158750</xdr:rowOff>
    </xdr:from>
    <xdr:to>
      <xdr:col>20</xdr:col>
      <xdr:colOff>84666</xdr:colOff>
      <xdr:row>37</xdr:row>
      <xdr:rowOff>137583</xdr:rowOff>
    </xdr:to>
    <xdr:graphicFrame macro="">
      <xdr:nvGraphicFramePr>
        <xdr:cNvPr id="5" name="Chart 4">
          <a:extLst>
            <a:ext uri="{FF2B5EF4-FFF2-40B4-BE49-F238E27FC236}">
              <a16:creationId xmlns:a16="http://schemas.microsoft.com/office/drawing/2014/main" id="{00000000-0008-0000-0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0.31818</cdr:x>
      <cdr:y>0.24828</cdr:y>
    </cdr:from>
    <cdr:to>
      <cdr:x>0.31818</cdr:x>
      <cdr:y>0.8069</cdr:y>
    </cdr:to>
    <cdr:cxnSp macro="">
      <cdr:nvCxnSpPr>
        <cdr:cNvPr id="3" name="Straight Connector 2">
          <a:extLst xmlns:a="http://schemas.openxmlformats.org/drawingml/2006/main">
            <a:ext uri="{FF2B5EF4-FFF2-40B4-BE49-F238E27FC236}">
              <a16:creationId xmlns:a16="http://schemas.microsoft.com/office/drawing/2014/main" id="{904373FA-FB55-4F83-B661-DA82E404AB6A}"/>
            </a:ext>
          </a:extLst>
        </cdr:cNvPr>
        <cdr:cNvCxnSpPr/>
      </cdr:nvCxnSpPr>
      <cdr:spPr bwMode="auto">
        <a:xfrm xmlns:a="http://schemas.openxmlformats.org/drawingml/2006/main" flipH="1" flipV="1">
          <a:off x="2000250" y="380999"/>
          <a:ext cx="1" cy="857252"/>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userShapes>
</file>

<file path=xl/drawings/drawing2.xml><?xml version="1.0" encoding="utf-8"?>
<xdr:wsDr xmlns:xdr="http://schemas.openxmlformats.org/drawingml/2006/spreadsheetDrawing" xmlns:a="http://schemas.openxmlformats.org/drawingml/2006/main">
  <xdr:twoCellAnchor>
    <xdr:from>
      <xdr:col>1</xdr:col>
      <xdr:colOff>0</xdr:colOff>
      <xdr:row>2</xdr:row>
      <xdr:rowOff>0</xdr:rowOff>
    </xdr:from>
    <xdr:to>
      <xdr:col>9</xdr:col>
      <xdr:colOff>177800</xdr:colOff>
      <xdr:row>6</xdr:row>
      <xdr:rowOff>66675</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86267" y="389467"/>
          <a:ext cx="8966200" cy="854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600">
              <a:latin typeface="Arial" panose="020B0604020202020204" pitchFamily="34" charset="0"/>
              <a:cs typeface="Arial" panose="020B0604020202020204" pitchFamily="34" charset="0"/>
            </a:rPr>
            <a:t>Indicate  your opinions regarding the following programs or activities undertaken by your organization. Each program</a:t>
          </a:r>
          <a:r>
            <a:rPr lang="en-CA" sz="1600" baseline="0">
              <a:latin typeface="Arial" panose="020B0604020202020204" pitchFamily="34" charset="0"/>
              <a:cs typeface="Arial" panose="020B0604020202020204" pitchFamily="34" charset="0"/>
            </a:rPr>
            <a:t> has four attributes: cost, revenue/cost coverage (called "money" and measured as %age), mission, and merit. Indicate your rating on each attribute of each activity.</a:t>
          </a:r>
          <a:endParaRPr lang="en-CA" sz="1600">
            <a:latin typeface="Arial" panose="020B0604020202020204" pitchFamily="34" charset="0"/>
            <a:cs typeface="Arial" panose="020B0604020202020204" pitchFamily="34" charset="0"/>
          </a:endParaRPr>
        </a:p>
      </xdr:txBody>
    </xdr:sp>
    <xdr:clientData/>
  </xdr:twoCellAnchor>
  <xdr:twoCellAnchor>
    <xdr:from>
      <xdr:col>10</xdr:col>
      <xdr:colOff>21166</xdr:colOff>
      <xdr:row>9</xdr:row>
      <xdr:rowOff>21167</xdr:rowOff>
    </xdr:from>
    <xdr:to>
      <xdr:col>20</xdr:col>
      <xdr:colOff>84666</xdr:colOff>
      <xdr:row>18</xdr:row>
      <xdr:rowOff>0</xdr:rowOff>
    </xdr:to>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21166</xdr:colOff>
      <xdr:row>19</xdr:row>
      <xdr:rowOff>0</xdr:rowOff>
    </xdr:from>
    <xdr:to>
      <xdr:col>20</xdr:col>
      <xdr:colOff>84666</xdr:colOff>
      <xdr:row>27</xdr:row>
      <xdr:rowOff>137583</xdr:rowOff>
    </xdr:to>
    <xdr:graphicFrame macro="">
      <xdr:nvGraphicFramePr>
        <xdr:cNvPr id="4" name="Chart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21166</xdr:colOff>
      <xdr:row>28</xdr:row>
      <xdr:rowOff>158750</xdr:rowOff>
    </xdr:from>
    <xdr:to>
      <xdr:col>20</xdr:col>
      <xdr:colOff>84666</xdr:colOff>
      <xdr:row>37</xdr:row>
      <xdr:rowOff>137583</xdr:rowOff>
    </xdr:to>
    <xdr:graphicFrame macro="">
      <xdr:nvGraphicFramePr>
        <xdr:cNvPr id="5" name="Chart 4">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0.xml><?xml version="1.0" encoding="utf-8"?>
<c:userShapes xmlns:c="http://schemas.openxmlformats.org/drawingml/2006/chart">
  <cdr:relSizeAnchor xmlns:cdr="http://schemas.openxmlformats.org/drawingml/2006/chartDrawing">
    <cdr:from>
      <cdr:x>0.31818</cdr:x>
      <cdr:y>0.24828</cdr:y>
    </cdr:from>
    <cdr:to>
      <cdr:x>0.31818</cdr:x>
      <cdr:y>0.8069</cdr:y>
    </cdr:to>
    <cdr:cxnSp macro="">
      <cdr:nvCxnSpPr>
        <cdr:cNvPr id="3" name="Straight Connector 2">
          <a:extLst xmlns:a="http://schemas.openxmlformats.org/drawingml/2006/main">
            <a:ext uri="{FF2B5EF4-FFF2-40B4-BE49-F238E27FC236}">
              <a16:creationId xmlns:a16="http://schemas.microsoft.com/office/drawing/2014/main" id="{B843318E-2354-4BE1-A529-589D710C5C71}"/>
            </a:ext>
          </a:extLst>
        </cdr:cNvPr>
        <cdr:cNvCxnSpPr/>
      </cdr:nvCxnSpPr>
      <cdr:spPr bwMode="auto">
        <a:xfrm xmlns:a="http://schemas.openxmlformats.org/drawingml/2006/main" flipH="1" flipV="1">
          <a:off x="2000250" y="380999"/>
          <a:ext cx="1" cy="857252"/>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userShapes>
</file>

<file path=xl/drawings/drawing21.xml><?xml version="1.0" encoding="utf-8"?>
<c:userShapes xmlns:c="http://schemas.openxmlformats.org/drawingml/2006/chart">
  <cdr:relSizeAnchor xmlns:cdr="http://schemas.openxmlformats.org/drawingml/2006/chartDrawing">
    <cdr:from>
      <cdr:x>0.31818</cdr:x>
      <cdr:y>0.24828</cdr:y>
    </cdr:from>
    <cdr:to>
      <cdr:x>0.31818</cdr:x>
      <cdr:y>0.8069</cdr:y>
    </cdr:to>
    <cdr:cxnSp macro="">
      <cdr:nvCxnSpPr>
        <cdr:cNvPr id="3" name="Straight Connector 2">
          <a:extLst xmlns:a="http://schemas.openxmlformats.org/drawingml/2006/main">
            <a:ext uri="{FF2B5EF4-FFF2-40B4-BE49-F238E27FC236}">
              <a16:creationId xmlns:a16="http://schemas.microsoft.com/office/drawing/2014/main" id="{0CB4CF2C-460C-4873-97FD-F596CBCA1D85}"/>
            </a:ext>
          </a:extLst>
        </cdr:cNvPr>
        <cdr:cNvCxnSpPr/>
      </cdr:nvCxnSpPr>
      <cdr:spPr bwMode="auto">
        <a:xfrm xmlns:a="http://schemas.openxmlformats.org/drawingml/2006/main" flipH="1" flipV="1">
          <a:off x="2000250" y="380999"/>
          <a:ext cx="1" cy="857252"/>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userShapes>
</file>

<file path=xl/drawings/drawing22.xml><?xml version="1.0" encoding="utf-8"?>
<xdr:wsDr xmlns:xdr="http://schemas.openxmlformats.org/drawingml/2006/spreadsheetDrawing" xmlns:a="http://schemas.openxmlformats.org/drawingml/2006/main">
  <xdr:twoCellAnchor>
    <xdr:from>
      <xdr:col>0</xdr:col>
      <xdr:colOff>186266</xdr:colOff>
      <xdr:row>2</xdr:row>
      <xdr:rowOff>0</xdr:rowOff>
    </xdr:from>
    <xdr:to>
      <xdr:col>9</xdr:col>
      <xdr:colOff>93132</xdr:colOff>
      <xdr:row>6</xdr:row>
      <xdr:rowOff>66675</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186266" y="389467"/>
          <a:ext cx="8881533" cy="854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CA" sz="16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Indicate  your opinions regarding the following programs or activities undertaken by your organization. Each program has four attributes: cost, revenue/cost coverage (called "money" and measured as %age), mission, and merit. Indicate your rating on each attribute of each activity.</a:t>
          </a:r>
        </a:p>
        <a:p>
          <a:endParaRPr lang="en-CA" sz="1600">
            <a:latin typeface="Arial" panose="020B0604020202020204" pitchFamily="34" charset="0"/>
            <a:cs typeface="Arial" panose="020B0604020202020204" pitchFamily="34" charset="0"/>
          </a:endParaRPr>
        </a:p>
      </xdr:txBody>
    </xdr:sp>
    <xdr:clientData/>
  </xdr:twoCellAnchor>
  <xdr:twoCellAnchor>
    <xdr:from>
      <xdr:col>10</xdr:col>
      <xdr:colOff>21166</xdr:colOff>
      <xdr:row>9</xdr:row>
      <xdr:rowOff>21167</xdr:rowOff>
    </xdr:from>
    <xdr:to>
      <xdr:col>20</xdr:col>
      <xdr:colOff>84666</xdr:colOff>
      <xdr:row>18</xdr:row>
      <xdr:rowOff>0</xdr:rowOff>
    </xdr:to>
    <xdr:graphicFrame macro="">
      <xdr:nvGraphicFramePr>
        <xdr:cNvPr id="3" name="Chart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21166</xdr:colOff>
      <xdr:row>19</xdr:row>
      <xdr:rowOff>0</xdr:rowOff>
    </xdr:from>
    <xdr:to>
      <xdr:col>20</xdr:col>
      <xdr:colOff>84666</xdr:colOff>
      <xdr:row>27</xdr:row>
      <xdr:rowOff>137583</xdr:rowOff>
    </xdr:to>
    <xdr:graphicFrame macro="">
      <xdr:nvGraphicFramePr>
        <xdr:cNvPr id="4" name="Chart 3">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21166</xdr:colOff>
      <xdr:row>28</xdr:row>
      <xdr:rowOff>158750</xdr:rowOff>
    </xdr:from>
    <xdr:to>
      <xdr:col>20</xdr:col>
      <xdr:colOff>84666</xdr:colOff>
      <xdr:row>37</xdr:row>
      <xdr:rowOff>137583</xdr:rowOff>
    </xdr:to>
    <xdr:graphicFrame macro="">
      <xdr:nvGraphicFramePr>
        <xdr:cNvPr id="5" name="Chart 4">
          <a:extLst>
            <a:ext uri="{FF2B5EF4-FFF2-40B4-BE49-F238E27FC236}">
              <a16:creationId xmlns:a16="http://schemas.microsoft.com/office/drawing/2014/main" id="{00000000-0008-0000-0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3.xml><?xml version="1.0" encoding="utf-8"?>
<c:userShapes xmlns:c="http://schemas.openxmlformats.org/drawingml/2006/chart">
  <cdr:relSizeAnchor xmlns:cdr="http://schemas.openxmlformats.org/drawingml/2006/chartDrawing">
    <cdr:from>
      <cdr:x>0.31818</cdr:x>
      <cdr:y>0.24828</cdr:y>
    </cdr:from>
    <cdr:to>
      <cdr:x>0.31818</cdr:x>
      <cdr:y>0.8069</cdr:y>
    </cdr:to>
    <cdr:cxnSp macro="">
      <cdr:nvCxnSpPr>
        <cdr:cNvPr id="3" name="Straight Connector 2">
          <a:extLst xmlns:a="http://schemas.openxmlformats.org/drawingml/2006/main">
            <a:ext uri="{FF2B5EF4-FFF2-40B4-BE49-F238E27FC236}">
              <a16:creationId xmlns:a16="http://schemas.microsoft.com/office/drawing/2014/main" id="{9B922E7C-EA3D-4E19-A5C1-EDAF06E5D789}"/>
            </a:ext>
          </a:extLst>
        </cdr:cNvPr>
        <cdr:cNvCxnSpPr/>
      </cdr:nvCxnSpPr>
      <cdr:spPr bwMode="auto">
        <a:xfrm xmlns:a="http://schemas.openxmlformats.org/drawingml/2006/main" flipH="1" flipV="1">
          <a:off x="2000250" y="380999"/>
          <a:ext cx="1" cy="857252"/>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userShapes>
</file>

<file path=xl/drawings/drawing24.xml><?xml version="1.0" encoding="utf-8"?>
<c:userShapes xmlns:c="http://schemas.openxmlformats.org/drawingml/2006/chart">
  <cdr:relSizeAnchor xmlns:cdr="http://schemas.openxmlformats.org/drawingml/2006/chartDrawing">
    <cdr:from>
      <cdr:x>0.31818</cdr:x>
      <cdr:y>0.24828</cdr:y>
    </cdr:from>
    <cdr:to>
      <cdr:x>0.31818</cdr:x>
      <cdr:y>0.8069</cdr:y>
    </cdr:to>
    <cdr:cxnSp macro="">
      <cdr:nvCxnSpPr>
        <cdr:cNvPr id="3" name="Straight Connector 2">
          <a:extLst xmlns:a="http://schemas.openxmlformats.org/drawingml/2006/main">
            <a:ext uri="{FF2B5EF4-FFF2-40B4-BE49-F238E27FC236}">
              <a16:creationId xmlns:a16="http://schemas.microsoft.com/office/drawing/2014/main" id="{09C11797-EA89-467B-B50B-21D945763247}"/>
            </a:ext>
          </a:extLst>
        </cdr:cNvPr>
        <cdr:cNvCxnSpPr/>
      </cdr:nvCxnSpPr>
      <cdr:spPr bwMode="auto">
        <a:xfrm xmlns:a="http://schemas.openxmlformats.org/drawingml/2006/main" flipH="1" flipV="1">
          <a:off x="2000250" y="380999"/>
          <a:ext cx="1" cy="857252"/>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userShapes>
</file>

<file path=xl/drawings/drawing25.xml><?xml version="1.0" encoding="utf-8"?>
<c:userShapes xmlns:c="http://schemas.openxmlformats.org/drawingml/2006/chart">
  <cdr:relSizeAnchor xmlns:cdr="http://schemas.openxmlformats.org/drawingml/2006/chartDrawing">
    <cdr:from>
      <cdr:x>0.31818</cdr:x>
      <cdr:y>0.24828</cdr:y>
    </cdr:from>
    <cdr:to>
      <cdr:x>0.31818</cdr:x>
      <cdr:y>0.8069</cdr:y>
    </cdr:to>
    <cdr:cxnSp macro="">
      <cdr:nvCxnSpPr>
        <cdr:cNvPr id="3" name="Straight Connector 2">
          <a:extLst xmlns:a="http://schemas.openxmlformats.org/drawingml/2006/main">
            <a:ext uri="{FF2B5EF4-FFF2-40B4-BE49-F238E27FC236}">
              <a16:creationId xmlns:a16="http://schemas.microsoft.com/office/drawing/2014/main" id="{FE6D30C5-5D7E-4F77-9146-C473DD970588}"/>
            </a:ext>
          </a:extLst>
        </cdr:cNvPr>
        <cdr:cNvCxnSpPr/>
      </cdr:nvCxnSpPr>
      <cdr:spPr bwMode="auto">
        <a:xfrm xmlns:a="http://schemas.openxmlformats.org/drawingml/2006/main" flipH="1" flipV="1">
          <a:off x="2000250" y="380999"/>
          <a:ext cx="1" cy="857252"/>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userShapes>
</file>

<file path=xl/drawings/drawing26.xml><?xml version="1.0" encoding="utf-8"?>
<xdr:wsDr xmlns:xdr="http://schemas.openxmlformats.org/drawingml/2006/spreadsheetDrawing" xmlns:a="http://schemas.openxmlformats.org/drawingml/2006/main">
  <xdr:twoCellAnchor>
    <xdr:from>
      <xdr:col>1</xdr:col>
      <xdr:colOff>0</xdr:colOff>
      <xdr:row>2</xdr:row>
      <xdr:rowOff>0</xdr:rowOff>
    </xdr:from>
    <xdr:to>
      <xdr:col>9</xdr:col>
      <xdr:colOff>127000</xdr:colOff>
      <xdr:row>6</xdr:row>
      <xdr:rowOff>66675</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186267" y="389467"/>
          <a:ext cx="8915400" cy="854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CA" sz="16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Indicate  your opinions regarding the following programs or activities undertaken by your organization. Each program has four attributes: cost, revenue/cost coverage (called "money" and measured as %age), mission, and merit. Indicate your rating on each attribute of each activity.</a:t>
          </a:r>
        </a:p>
        <a:p>
          <a:endParaRPr lang="en-CA" sz="1600">
            <a:latin typeface="Arial" panose="020B0604020202020204" pitchFamily="34" charset="0"/>
            <a:cs typeface="Arial" panose="020B0604020202020204" pitchFamily="34" charset="0"/>
          </a:endParaRPr>
        </a:p>
      </xdr:txBody>
    </xdr:sp>
    <xdr:clientData/>
  </xdr:twoCellAnchor>
  <xdr:twoCellAnchor>
    <xdr:from>
      <xdr:col>10</xdr:col>
      <xdr:colOff>21166</xdr:colOff>
      <xdr:row>9</xdr:row>
      <xdr:rowOff>21167</xdr:rowOff>
    </xdr:from>
    <xdr:to>
      <xdr:col>20</xdr:col>
      <xdr:colOff>84666</xdr:colOff>
      <xdr:row>18</xdr:row>
      <xdr:rowOff>0</xdr:rowOff>
    </xdr:to>
    <xdr:graphicFrame macro="">
      <xdr:nvGraphicFramePr>
        <xdr:cNvPr id="3" name="Chart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21166</xdr:colOff>
      <xdr:row>19</xdr:row>
      <xdr:rowOff>0</xdr:rowOff>
    </xdr:from>
    <xdr:to>
      <xdr:col>20</xdr:col>
      <xdr:colOff>84666</xdr:colOff>
      <xdr:row>27</xdr:row>
      <xdr:rowOff>137583</xdr:rowOff>
    </xdr:to>
    <xdr:graphicFrame macro="">
      <xdr:nvGraphicFramePr>
        <xdr:cNvPr id="4" name="Chart 3">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21166</xdr:colOff>
      <xdr:row>28</xdr:row>
      <xdr:rowOff>158750</xdr:rowOff>
    </xdr:from>
    <xdr:to>
      <xdr:col>20</xdr:col>
      <xdr:colOff>84666</xdr:colOff>
      <xdr:row>37</xdr:row>
      <xdr:rowOff>137583</xdr:rowOff>
    </xdr:to>
    <xdr:graphicFrame macro="">
      <xdr:nvGraphicFramePr>
        <xdr:cNvPr id="5" name="Chart 4">
          <a:extLst>
            <a:ext uri="{FF2B5EF4-FFF2-40B4-BE49-F238E27FC236}">
              <a16:creationId xmlns:a16="http://schemas.microsoft.com/office/drawing/2014/main" id="{00000000-0008-0000-0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7.xml><?xml version="1.0" encoding="utf-8"?>
<c:userShapes xmlns:c="http://schemas.openxmlformats.org/drawingml/2006/chart">
  <cdr:relSizeAnchor xmlns:cdr="http://schemas.openxmlformats.org/drawingml/2006/chartDrawing">
    <cdr:from>
      <cdr:x>0.31818</cdr:x>
      <cdr:y>0.24828</cdr:y>
    </cdr:from>
    <cdr:to>
      <cdr:x>0.31818</cdr:x>
      <cdr:y>0.8069</cdr:y>
    </cdr:to>
    <cdr:cxnSp macro="">
      <cdr:nvCxnSpPr>
        <cdr:cNvPr id="3" name="Straight Connector 2">
          <a:extLst xmlns:a="http://schemas.openxmlformats.org/drawingml/2006/main">
            <a:ext uri="{FF2B5EF4-FFF2-40B4-BE49-F238E27FC236}">
              <a16:creationId xmlns:a16="http://schemas.microsoft.com/office/drawing/2014/main" id="{81C69506-2CCA-4259-ABBC-F02ECED19B81}"/>
            </a:ext>
          </a:extLst>
        </cdr:cNvPr>
        <cdr:cNvCxnSpPr/>
      </cdr:nvCxnSpPr>
      <cdr:spPr bwMode="auto">
        <a:xfrm xmlns:a="http://schemas.openxmlformats.org/drawingml/2006/main" flipH="1" flipV="1">
          <a:off x="2000250" y="380999"/>
          <a:ext cx="1" cy="857252"/>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userShapes>
</file>

<file path=xl/drawings/drawing28.xml><?xml version="1.0" encoding="utf-8"?>
<c:userShapes xmlns:c="http://schemas.openxmlformats.org/drawingml/2006/chart">
  <cdr:relSizeAnchor xmlns:cdr="http://schemas.openxmlformats.org/drawingml/2006/chartDrawing">
    <cdr:from>
      <cdr:x>0.31818</cdr:x>
      <cdr:y>0.24828</cdr:y>
    </cdr:from>
    <cdr:to>
      <cdr:x>0.31818</cdr:x>
      <cdr:y>0.8069</cdr:y>
    </cdr:to>
    <cdr:cxnSp macro="">
      <cdr:nvCxnSpPr>
        <cdr:cNvPr id="3" name="Straight Connector 2">
          <a:extLst xmlns:a="http://schemas.openxmlformats.org/drawingml/2006/main">
            <a:ext uri="{FF2B5EF4-FFF2-40B4-BE49-F238E27FC236}">
              <a16:creationId xmlns:a16="http://schemas.microsoft.com/office/drawing/2014/main" id="{6C2B6A63-4F9B-47BD-B7F9-3ED82DFA05D9}"/>
            </a:ext>
          </a:extLst>
        </cdr:cNvPr>
        <cdr:cNvCxnSpPr/>
      </cdr:nvCxnSpPr>
      <cdr:spPr bwMode="auto">
        <a:xfrm xmlns:a="http://schemas.openxmlformats.org/drawingml/2006/main" flipH="1" flipV="1">
          <a:off x="2000250" y="380999"/>
          <a:ext cx="1" cy="857252"/>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userShapes>
</file>

<file path=xl/drawings/drawing29.xml><?xml version="1.0" encoding="utf-8"?>
<c:userShapes xmlns:c="http://schemas.openxmlformats.org/drawingml/2006/chart">
  <cdr:relSizeAnchor xmlns:cdr="http://schemas.openxmlformats.org/drawingml/2006/chartDrawing">
    <cdr:from>
      <cdr:x>0.31818</cdr:x>
      <cdr:y>0.24828</cdr:y>
    </cdr:from>
    <cdr:to>
      <cdr:x>0.31818</cdr:x>
      <cdr:y>0.8069</cdr:y>
    </cdr:to>
    <cdr:cxnSp macro="">
      <cdr:nvCxnSpPr>
        <cdr:cNvPr id="3" name="Straight Connector 2">
          <a:extLst xmlns:a="http://schemas.openxmlformats.org/drawingml/2006/main">
            <a:ext uri="{FF2B5EF4-FFF2-40B4-BE49-F238E27FC236}">
              <a16:creationId xmlns:a16="http://schemas.microsoft.com/office/drawing/2014/main" id="{40DD7E03-94F7-4896-9407-8CAFE7CE04AA}"/>
            </a:ext>
          </a:extLst>
        </cdr:cNvPr>
        <cdr:cNvCxnSpPr/>
      </cdr:nvCxnSpPr>
      <cdr:spPr bwMode="auto">
        <a:xfrm xmlns:a="http://schemas.openxmlformats.org/drawingml/2006/main" flipH="1" flipV="1">
          <a:off x="2000250" y="380999"/>
          <a:ext cx="1" cy="857252"/>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userShapes>
</file>

<file path=xl/drawings/drawing3.xml><?xml version="1.0" encoding="utf-8"?>
<c:userShapes xmlns:c="http://schemas.openxmlformats.org/drawingml/2006/chart">
  <cdr:relSizeAnchor xmlns:cdr="http://schemas.openxmlformats.org/drawingml/2006/chartDrawing">
    <cdr:from>
      <cdr:x>0.31818</cdr:x>
      <cdr:y>0.24828</cdr:y>
    </cdr:from>
    <cdr:to>
      <cdr:x>0.31818</cdr:x>
      <cdr:y>0.8069</cdr:y>
    </cdr:to>
    <cdr:cxnSp macro="">
      <cdr:nvCxnSpPr>
        <cdr:cNvPr id="3" name="Straight Connector 2">
          <a:extLst xmlns:a="http://schemas.openxmlformats.org/drawingml/2006/main">
            <a:ext uri="{FF2B5EF4-FFF2-40B4-BE49-F238E27FC236}">
              <a16:creationId xmlns:a16="http://schemas.microsoft.com/office/drawing/2014/main" id="{D0735F32-62BA-46EA-9245-06EF6CC47A17}"/>
            </a:ext>
          </a:extLst>
        </cdr:cNvPr>
        <cdr:cNvCxnSpPr/>
      </cdr:nvCxnSpPr>
      <cdr:spPr bwMode="auto">
        <a:xfrm xmlns:a="http://schemas.openxmlformats.org/drawingml/2006/main" flipH="1" flipV="1">
          <a:off x="2000250" y="380999"/>
          <a:ext cx="1" cy="857252"/>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userShapes>
</file>

<file path=xl/drawings/drawing30.xml><?xml version="1.0" encoding="utf-8"?>
<xdr:wsDr xmlns:xdr="http://schemas.openxmlformats.org/drawingml/2006/spreadsheetDrawing" xmlns:a="http://schemas.openxmlformats.org/drawingml/2006/main">
  <xdr:twoCellAnchor>
    <xdr:from>
      <xdr:col>0</xdr:col>
      <xdr:colOff>186266</xdr:colOff>
      <xdr:row>2</xdr:row>
      <xdr:rowOff>0</xdr:rowOff>
    </xdr:from>
    <xdr:to>
      <xdr:col>9</xdr:col>
      <xdr:colOff>118532</xdr:colOff>
      <xdr:row>6</xdr:row>
      <xdr:rowOff>66675</xdr:rowOff>
    </xdr:to>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186266" y="389467"/>
          <a:ext cx="8906933" cy="854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CA" sz="16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Indicate  your opinions regarding the following programs or activities undertaken by your organization. Each program has four attributes: cost, revenue/cost coverage (called "money" and measured as %age), mission, and merit. Indicate your rating on each attribute of each activity.</a:t>
          </a:r>
        </a:p>
        <a:p>
          <a:endParaRPr lang="en-CA" sz="1600">
            <a:latin typeface="Arial" panose="020B0604020202020204" pitchFamily="34" charset="0"/>
            <a:cs typeface="Arial" panose="020B0604020202020204" pitchFamily="34" charset="0"/>
          </a:endParaRPr>
        </a:p>
      </xdr:txBody>
    </xdr:sp>
    <xdr:clientData/>
  </xdr:twoCellAnchor>
  <xdr:twoCellAnchor>
    <xdr:from>
      <xdr:col>10</xdr:col>
      <xdr:colOff>21166</xdr:colOff>
      <xdr:row>9</xdr:row>
      <xdr:rowOff>21167</xdr:rowOff>
    </xdr:from>
    <xdr:to>
      <xdr:col>20</xdr:col>
      <xdr:colOff>84666</xdr:colOff>
      <xdr:row>18</xdr:row>
      <xdr:rowOff>0</xdr:rowOff>
    </xdr:to>
    <xdr:graphicFrame macro="">
      <xdr:nvGraphicFramePr>
        <xdr:cNvPr id="3" name="Chart 2">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21166</xdr:colOff>
      <xdr:row>19</xdr:row>
      <xdr:rowOff>0</xdr:rowOff>
    </xdr:from>
    <xdr:to>
      <xdr:col>20</xdr:col>
      <xdr:colOff>84666</xdr:colOff>
      <xdr:row>27</xdr:row>
      <xdr:rowOff>137583</xdr:rowOff>
    </xdr:to>
    <xdr:graphicFrame macro="">
      <xdr:nvGraphicFramePr>
        <xdr:cNvPr id="4" name="Chart 3">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21166</xdr:colOff>
      <xdr:row>28</xdr:row>
      <xdr:rowOff>158750</xdr:rowOff>
    </xdr:from>
    <xdr:to>
      <xdr:col>20</xdr:col>
      <xdr:colOff>84666</xdr:colOff>
      <xdr:row>37</xdr:row>
      <xdr:rowOff>137583</xdr:rowOff>
    </xdr:to>
    <xdr:graphicFrame macro="">
      <xdr:nvGraphicFramePr>
        <xdr:cNvPr id="5" name="Chart 4">
          <a:extLst>
            <a:ext uri="{FF2B5EF4-FFF2-40B4-BE49-F238E27FC236}">
              <a16:creationId xmlns:a16="http://schemas.microsoft.com/office/drawing/2014/main" id="{00000000-0008-0000-0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1.xml><?xml version="1.0" encoding="utf-8"?>
<c:userShapes xmlns:c="http://schemas.openxmlformats.org/drawingml/2006/chart">
  <cdr:relSizeAnchor xmlns:cdr="http://schemas.openxmlformats.org/drawingml/2006/chartDrawing">
    <cdr:from>
      <cdr:x>0.31818</cdr:x>
      <cdr:y>0.24828</cdr:y>
    </cdr:from>
    <cdr:to>
      <cdr:x>0.31818</cdr:x>
      <cdr:y>0.8069</cdr:y>
    </cdr:to>
    <cdr:cxnSp macro="">
      <cdr:nvCxnSpPr>
        <cdr:cNvPr id="3" name="Straight Connector 2">
          <a:extLst xmlns:a="http://schemas.openxmlformats.org/drawingml/2006/main">
            <a:ext uri="{FF2B5EF4-FFF2-40B4-BE49-F238E27FC236}">
              <a16:creationId xmlns:a16="http://schemas.microsoft.com/office/drawing/2014/main" id="{CEE76287-3CE4-41FA-9420-C61612057C31}"/>
            </a:ext>
          </a:extLst>
        </cdr:cNvPr>
        <cdr:cNvCxnSpPr/>
      </cdr:nvCxnSpPr>
      <cdr:spPr bwMode="auto">
        <a:xfrm xmlns:a="http://schemas.openxmlformats.org/drawingml/2006/main" flipH="1" flipV="1">
          <a:off x="2000250" y="380999"/>
          <a:ext cx="1" cy="857252"/>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userShapes>
</file>

<file path=xl/drawings/drawing32.xml><?xml version="1.0" encoding="utf-8"?>
<c:userShapes xmlns:c="http://schemas.openxmlformats.org/drawingml/2006/chart">
  <cdr:relSizeAnchor xmlns:cdr="http://schemas.openxmlformats.org/drawingml/2006/chartDrawing">
    <cdr:from>
      <cdr:x>0.31818</cdr:x>
      <cdr:y>0.24828</cdr:y>
    </cdr:from>
    <cdr:to>
      <cdr:x>0.31818</cdr:x>
      <cdr:y>0.8069</cdr:y>
    </cdr:to>
    <cdr:cxnSp macro="">
      <cdr:nvCxnSpPr>
        <cdr:cNvPr id="3" name="Straight Connector 2">
          <a:extLst xmlns:a="http://schemas.openxmlformats.org/drawingml/2006/main">
            <a:ext uri="{FF2B5EF4-FFF2-40B4-BE49-F238E27FC236}">
              <a16:creationId xmlns:a16="http://schemas.microsoft.com/office/drawing/2014/main" id="{8C051F30-9C24-4A2A-B4CC-79922B7A98FA}"/>
            </a:ext>
          </a:extLst>
        </cdr:cNvPr>
        <cdr:cNvCxnSpPr/>
      </cdr:nvCxnSpPr>
      <cdr:spPr bwMode="auto">
        <a:xfrm xmlns:a="http://schemas.openxmlformats.org/drawingml/2006/main" flipH="1" flipV="1">
          <a:off x="2000250" y="380999"/>
          <a:ext cx="1" cy="857252"/>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userShapes>
</file>

<file path=xl/drawings/drawing33.xml><?xml version="1.0" encoding="utf-8"?>
<c:userShapes xmlns:c="http://schemas.openxmlformats.org/drawingml/2006/chart">
  <cdr:relSizeAnchor xmlns:cdr="http://schemas.openxmlformats.org/drawingml/2006/chartDrawing">
    <cdr:from>
      <cdr:x>0.31818</cdr:x>
      <cdr:y>0.24828</cdr:y>
    </cdr:from>
    <cdr:to>
      <cdr:x>0.31818</cdr:x>
      <cdr:y>0.8069</cdr:y>
    </cdr:to>
    <cdr:cxnSp macro="">
      <cdr:nvCxnSpPr>
        <cdr:cNvPr id="3" name="Straight Connector 2">
          <a:extLst xmlns:a="http://schemas.openxmlformats.org/drawingml/2006/main">
            <a:ext uri="{FF2B5EF4-FFF2-40B4-BE49-F238E27FC236}">
              <a16:creationId xmlns:a16="http://schemas.microsoft.com/office/drawing/2014/main" id="{3F7272E8-373E-4A68-933D-B2A92546F4DE}"/>
            </a:ext>
          </a:extLst>
        </cdr:cNvPr>
        <cdr:cNvCxnSpPr/>
      </cdr:nvCxnSpPr>
      <cdr:spPr bwMode="auto">
        <a:xfrm xmlns:a="http://schemas.openxmlformats.org/drawingml/2006/main" flipH="1" flipV="1">
          <a:off x="2000250" y="380999"/>
          <a:ext cx="1" cy="857252"/>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userShapes>
</file>

<file path=xl/drawings/drawing34.xml><?xml version="1.0" encoding="utf-8"?>
<xdr:wsDr xmlns:xdr="http://schemas.openxmlformats.org/drawingml/2006/spreadsheetDrawing" xmlns:a="http://schemas.openxmlformats.org/drawingml/2006/main">
  <xdr:twoCellAnchor>
    <xdr:from>
      <xdr:col>1</xdr:col>
      <xdr:colOff>0</xdr:colOff>
      <xdr:row>2</xdr:row>
      <xdr:rowOff>0</xdr:rowOff>
    </xdr:from>
    <xdr:to>
      <xdr:col>9</xdr:col>
      <xdr:colOff>0</xdr:colOff>
      <xdr:row>6</xdr:row>
      <xdr:rowOff>66675</xdr:rowOff>
    </xdr:to>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180975" y="400050"/>
          <a:ext cx="8582025" cy="876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600">
              <a:latin typeface="Arial" panose="020B0604020202020204" pitchFamily="34" charset="0"/>
              <a:cs typeface="Arial" panose="020B0604020202020204" pitchFamily="34" charset="0"/>
            </a:rPr>
            <a:t>Indicate  your opinions regarding the following activities undertaken by your organization. Each activity</a:t>
          </a:r>
          <a:r>
            <a:rPr lang="en-CA" sz="1600" baseline="0">
              <a:latin typeface="Arial" panose="020B0604020202020204" pitchFamily="34" charset="0"/>
              <a:cs typeface="Arial" panose="020B0604020202020204" pitchFamily="34" charset="0"/>
            </a:rPr>
            <a:t> has four attributes: cost, cost coverage (called "money" and measured in percentage, mission and merit. Indicate your opinion on each attribute of each activity.</a:t>
          </a:r>
          <a:endParaRPr lang="en-CA" sz="1600">
            <a:latin typeface="Arial" panose="020B0604020202020204" pitchFamily="34" charset="0"/>
            <a:cs typeface="Arial" panose="020B0604020202020204" pitchFamily="34" charset="0"/>
          </a:endParaRPr>
        </a:p>
      </xdr:txBody>
    </xdr:sp>
    <xdr:clientData/>
  </xdr:twoCellAnchor>
  <xdr:twoCellAnchor>
    <xdr:from>
      <xdr:col>10</xdr:col>
      <xdr:colOff>21166</xdr:colOff>
      <xdr:row>9</xdr:row>
      <xdr:rowOff>21167</xdr:rowOff>
    </xdr:from>
    <xdr:to>
      <xdr:col>20</xdr:col>
      <xdr:colOff>84666</xdr:colOff>
      <xdr:row>18</xdr:row>
      <xdr:rowOff>0</xdr:rowOff>
    </xdr:to>
    <xdr:graphicFrame macro="">
      <xdr:nvGraphicFramePr>
        <xdr:cNvPr id="3" name="Chart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21166</xdr:colOff>
      <xdr:row>19</xdr:row>
      <xdr:rowOff>0</xdr:rowOff>
    </xdr:from>
    <xdr:to>
      <xdr:col>20</xdr:col>
      <xdr:colOff>84666</xdr:colOff>
      <xdr:row>27</xdr:row>
      <xdr:rowOff>137583</xdr:rowOff>
    </xdr:to>
    <xdr:graphicFrame macro="">
      <xdr:nvGraphicFramePr>
        <xdr:cNvPr id="4" name="Chart 3">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21166</xdr:colOff>
      <xdr:row>28</xdr:row>
      <xdr:rowOff>158750</xdr:rowOff>
    </xdr:from>
    <xdr:to>
      <xdr:col>20</xdr:col>
      <xdr:colOff>84666</xdr:colOff>
      <xdr:row>37</xdr:row>
      <xdr:rowOff>137583</xdr:rowOff>
    </xdr:to>
    <xdr:graphicFrame macro="">
      <xdr:nvGraphicFramePr>
        <xdr:cNvPr id="5" name="Chart 4">
          <a:extLst>
            <a:ext uri="{FF2B5EF4-FFF2-40B4-BE49-F238E27FC236}">
              <a16:creationId xmlns:a16="http://schemas.microsoft.com/office/drawing/2014/main" id="{00000000-0008-0000-0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5.xml><?xml version="1.0" encoding="utf-8"?>
<c:userShapes xmlns:c="http://schemas.openxmlformats.org/drawingml/2006/chart">
  <cdr:relSizeAnchor xmlns:cdr="http://schemas.openxmlformats.org/drawingml/2006/chartDrawing">
    <cdr:from>
      <cdr:x>0.31818</cdr:x>
      <cdr:y>0.24828</cdr:y>
    </cdr:from>
    <cdr:to>
      <cdr:x>0.31818</cdr:x>
      <cdr:y>0.8069</cdr:y>
    </cdr:to>
    <cdr:cxnSp macro="">
      <cdr:nvCxnSpPr>
        <cdr:cNvPr id="3" name="Straight Connector 2">
          <a:extLst xmlns:a="http://schemas.openxmlformats.org/drawingml/2006/main">
            <a:ext uri="{FF2B5EF4-FFF2-40B4-BE49-F238E27FC236}">
              <a16:creationId xmlns:a16="http://schemas.microsoft.com/office/drawing/2014/main" id="{2CA92BD5-9A44-4B57-9CCA-3138A57393F6}"/>
            </a:ext>
          </a:extLst>
        </cdr:cNvPr>
        <cdr:cNvCxnSpPr/>
      </cdr:nvCxnSpPr>
      <cdr:spPr bwMode="auto">
        <a:xfrm xmlns:a="http://schemas.openxmlformats.org/drawingml/2006/main" flipH="1" flipV="1">
          <a:off x="2000250" y="380999"/>
          <a:ext cx="1" cy="857252"/>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userShapes>
</file>

<file path=xl/drawings/drawing36.xml><?xml version="1.0" encoding="utf-8"?>
<c:userShapes xmlns:c="http://schemas.openxmlformats.org/drawingml/2006/chart">
  <cdr:relSizeAnchor xmlns:cdr="http://schemas.openxmlformats.org/drawingml/2006/chartDrawing">
    <cdr:from>
      <cdr:x>0.31818</cdr:x>
      <cdr:y>0.24828</cdr:y>
    </cdr:from>
    <cdr:to>
      <cdr:x>0.31818</cdr:x>
      <cdr:y>0.8069</cdr:y>
    </cdr:to>
    <cdr:cxnSp macro="">
      <cdr:nvCxnSpPr>
        <cdr:cNvPr id="3" name="Straight Connector 2">
          <a:extLst xmlns:a="http://schemas.openxmlformats.org/drawingml/2006/main">
            <a:ext uri="{FF2B5EF4-FFF2-40B4-BE49-F238E27FC236}">
              <a16:creationId xmlns:a16="http://schemas.microsoft.com/office/drawing/2014/main" id="{44CB5093-9A7B-4408-9552-1D7EF5C7E942}"/>
            </a:ext>
          </a:extLst>
        </cdr:cNvPr>
        <cdr:cNvCxnSpPr/>
      </cdr:nvCxnSpPr>
      <cdr:spPr bwMode="auto">
        <a:xfrm xmlns:a="http://schemas.openxmlformats.org/drawingml/2006/main" flipH="1" flipV="1">
          <a:off x="2000250" y="380999"/>
          <a:ext cx="1" cy="857252"/>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userShapes>
</file>

<file path=xl/drawings/drawing37.xml><?xml version="1.0" encoding="utf-8"?>
<c:userShapes xmlns:c="http://schemas.openxmlformats.org/drawingml/2006/chart">
  <cdr:relSizeAnchor xmlns:cdr="http://schemas.openxmlformats.org/drawingml/2006/chartDrawing">
    <cdr:from>
      <cdr:x>0.31818</cdr:x>
      <cdr:y>0.24828</cdr:y>
    </cdr:from>
    <cdr:to>
      <cdr:x>0.31818</cdr:x>
      <cdr:y>0.8069</cdr:y>
    </cdr:to>
    <cdr:cxnSp macro="">
      <cdr:nvCxnSpPr>
        <cdr:cNvPr id="3" name="Straight Connector 2">
          <a:extLst xmlns:a="http://schemas.openxmlformats.org/drawingml/2006/main">
            <a:ext uri="{FF2B5EF4-FFF2-40B4-BE49-F238E27FC236}">
              <a16:creationId xmlns:a16="http://schemas.microsoft.com/office/drawing/2014/main" id="{00FF183D-3FCF-42AC-9297-605278AF1D80}"/>
            </a:ext>
          </a:extLst>
        </cdr:cNvPr>
        <cdr:cNvCxnSpPr/>
      </cdr:nvCxnSpPr>
      <cdr:spPr bwMode="auto">
        <a:xfrm xmlns:a="http://schemas.openxmlformats.org/drawingml/2006/main" flipH="1" flipV="1">
          <a:off x="2000250" y="380999"/>
          <a:ext cx="1" cy="857252"/>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userShapes>
</file>

<file path=xl/drawings/drawing38.xml><?xml version="1.0" encoding="utf-8"?>
<xdr:wsDr xmlns:xdr="http://schemas.openxmlformats.org/drawingml/2006/spreadsheetDrawing" xmlns:a="http://schemas.openxmlformats.org/drawingml/2006/main">
  <xdr:twoCellAnchor>
    <xdr:from>
      <xdr:col>1</xdr:col>
      <xdr:colOff>63500</xdr:colOff>
      <xdr:row>2</xdr:row>
      <xdr:rowOff>158750</xdr:rowOff>
    </xdr:from>
    <xdr:to>
      <xdr:col>9</xdr:col>
      <xdr:colOff>105833</xdr:colOff>
      <xdr:row>45</xdr:row>
      <xdr:rowOff>21166</xdr:rowOff>
    </xdr:to>
    <xdr:graphicFrame macro="">
      <xdr:nvGraphicFramePr>
        <xdr:cNvPr id="6" name="Chart 20">
          <a:extLst>
            <a:ext uri="{FF2B5EF4-FFF2-40B4-BE49-F238E27FC236}">
              <a16:creationId xmlns:a16="http://schemas.microsoft.com/office/drawing/2014/main" id="{00000000-0008-0000-0B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10</xdr:col>
          <xdr:colOff>0</xdr:colOff>
          <xdr:row>6</xdr:row>
          <xdr:rowOff>0</xdr:rowOff>
        </xdr:from>
        <xdr:to>
          <xdr:col>11</xdr:col>
          <xdr:colOff>0</xdr:colOff>
          <xdr:row>8</xdr:row>
          <xdr:rowOff>0</xdr:rowOff>
        </xdr:to>
        <xdr:sp macro="" textlink="">
          <xdr:nvSpPr>
            <xdr:cNvPr id="1088" name="Button 64" hidden="1">
              <a:extLst>
                <a:ext uri="{63B3BB69-23CF-44E3-9099-C40C66FF867C}">
                  <a14:compatExt spid="_x0000_s1088"/>
                </a:ext>
                <a:ext uri="{FF2B5EF4-FFF2-40B4-BE49-F238E27FC236}">
                  <a16:creationId xmlns:a16="http://schemas.microsoft.com/office/drawing/2014/main" id="{00000000-0008-0000-0B00-000040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0" i="0" u="none" strike="noStrike" baseline="0">
                  <a:solidFill>
                    <a:srgbClr val="000000"/>
                  </a:solidFill>
                  <a:latin typeface="Arial"/>
                  <a:cs typeface="Arial"/>
                </a:rPr>
                <a:t>Actual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0</xdr:colOff>
          <xdr:row>20</xdr:row>
          <xdr:rowOff>0</xdr:rowOff>
        </xdr:from>
        <xdr:to>
          <xdr:col>11</xdr:col>
          <xdr:colOff>0</xdr:colOff>
          <xdr:row>22</xdr:row>
          <xdr:rowOff>0</xdr:rowOff>
        </xdr:to>
        <xdr:sp macro="" textlink="">
          <xdr:nvSpPr>
            <xdr:cNvPr id="1089" name="Button 65" hidden="1">
              <a:extLst>
                <a:ext uri="{63B3BB69-23CF-44E3-9099-C40C66FF867C}">
                  <a14:compatExt spid="_x0000_s1089"/>
                </a:ext>
                <a:ext uri="{FF2B5EF4-FFF2-40B4-BE49-F238E27FC236}">
                  <a16:creationId xmlns:a16="http://schemas.microsoft.com/office/drawing/2014/main" id="{00000000-0008-0000-0B00-000041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0" i="0" u="none" strike="noStrike" baseline="0">
                  <a:solidFill>
                    <a:srgbClr val="000000"/>
                  </a:solidFill>
                  <a:latin typeface="Arial"/>
                  <a:cs typeface="Arial"/>
                </a:rPr>
                <a:t>Actual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0</xdr:colOff>
          <xdr:row>13</xdr:row>
          <xdr:rowOff>0</xdr:rowOff>
        </xdr:from>
        <xdr:to>
          <xdr:col>11</xdr:col>
          <xdr:colOff>0</xdr:colOff>
          <xdr:row>15</xdr:row>
          <xdr:rowOff>0</xdr:rowOff>
        </xdr:to>
        <xdr:sp macro="" textlink="">
          <xdr:nvSpPr>
            <xdr:cNvPr id="1090" name="Button 66" hidden="1">
              <a:extLst>
                <a:ext uri="{63B3BB69-23CF-44E3-9099-C40C66FF867C}">
                  <a14:compatExt spid="_x0000_s1090"/>
                </a:ext>
                <a:ext uri="{FF2B5EF4-FFF2-40B4-BE49-F238E27FC236}">
                  <a16:creationId xmlns:a16="http://schemas.microsoft.com/office/drawing/2014/main" id="{00000000-0008-0000-0B00-000042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0" i="0" u="none" strike="noStrike" baseline="0">
                  <a:solidFill>
                    <a:srgbClr val="000000"/>
                  </a:solidFill>
                  <a:latin typeface="Arial"/>
                  <a:cs typeface="Arial"/>
                </a:rPr>
                <a:t>Actual</a:t>
              </a:r>
            </a:p>
          </xdr:txBody>
        </xdr:sp>
        <xdr:clientData fPrintsWithSheet="0"/>
      </xdr:twoCellAnchor>
    </mc:Choice>
    <mc:Fallback/>
  </mc:AlternateContent>
</xdr:wsDr>
</file>

<file path=xl/drawings/drawing39.xml><?xml version="1.0" encoding="utf-8"?>
<c:userShapes xmlns:c="http://schemas.openxmlformats.org/drawingml/2006/chart">
  <cdr:relSizeAnchor xmlns:cdr="http://schemas.openxmlformats.org/drawingml/2006/chartDrawing">
    <cdr:from>
      <cdr:x>0.51188</cdr:x>
      <cdr:y>0.07788</cdr:y>
    </cdr:from>
    <cdr:to>
      <cdr:x>0.51737</cdr:x>
      <cdr:y>0.77345</cdr:y>
    </cdr:to>
    <cdr:sp macro="" textlink="">
      <cdr:nvSpPr>
        <cdr:cNvPr id="31745" name="Line 1025"/>
        <cdr:cNvSpPr>
          <a:spLocks xmlns:a="http://schemas.openxmlformats.org/drawingml/2006/main" noChangeShapeType="1"/>
        </cdr:cNvSpPr>
      </cdr:nvSpPr>
      <cdr:spPr bwMode="auto">
        <a:xfrm xmlns:a="http://schemas.openxmlformats.org/drawingml/2006/main" flipV="1">
          <a:off x="2667001" y="419100"/>
          <a:ext cx="28575" cy="3743326"/>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a:extLst xmlns:a="http://schemas.openxmlformats.org/drawingml/2006/main">
          <a:ext uri="{909E8E84-426E-40DD-AFC4-6F175D3DCCD1}">
            <a14:hiddenFill xmlns:a14="http://schemas.microsoft.com/office/drawing/2010/main">
              <a:noFill/>
            </a14:hiddenFill>
          </a:ext>
        </a:extLst>
      </cdr:spPr>
    </cdr:sp>
  </cdr:relSizeAnchor>
</c:userShapes>
</file>

<file path=xl/drawings/drawing4.xml><?xml version="1.0" encoding="utf-8"?>
<c:userShapes xmlns:c="http://schemas.openxmlformats.org/drawingml/2006/chart">
  <cdr:relSizeAnchor xmlns:cdr="http://schemas.openxmlformats.org/drawingml/2006/chartDrawing">
    <cdr:from>
      <cdr:x>0.31818</cdr:x>
      <cdr:y>0.24828</cdr:y>
    </cdr:from>
    <cdr:to>
      <cdr:x>0.31818</cdr:x>
      <cdr:y>0.8069</cdr:y>
    </cdr:to>
    <cdr:cxnSp macro="">
      <cdr:nvCxnSpPr>
        <cdr:cNvPr id="3" name="Straight Connector 2">
          <a:extLst xmlns:a="http://schemas.openxmlformats.org/drawingml/2006/main">
            <a:ext uri="{FF2B5EF4-FFF2-40B4-BE49-F238E27FC236}">
              <a16:creationId xmlns:a16="http://schemas.microsoft.com/office/drawing/2014/main" id="{92B002FE-107D-4C6B-BEE2-206001A29E4A}"/>
            </a:ext>
          </a:extLst>
        </cdr:cNvPr>
        <cdr:cNvCxnSpPr/>
      </cdr:nvCxnSpPr>
      <cdr:spPr bwMode="auto">
        <a:xfrm xmlns:a="http://schemas.openxmlformats.org/drawingml/2006/main" flipH="1" flipV="1">
          <a:off x="2000250" y="380999"/>
          <a:ext cx="1" cy="857252"/>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userShapes>
</file>

<file path=xl/drawings/drawing40.xml><?xml version="1.0" encoding="utf-8"?>
<xdr:wsDr xmlns:xdr="http://schemas.openxmlformats.org/drawingml/2006/spreadsheetDrawing" xmlns:a="http://schemas.openxmlformats.org/drawingml/2006/main">
  <xdr:twoCellAnchor>
    <xdr:from>
      <xdr:col>1</xdr:col>
      <xdr:colOff>21167</xdr:colOff>
      <xdr:row>2</xdr:row>
      <xdr:rowOff>158750</xdr:rowOff>
    </xdr:from>
    <xdr:to>
      <xdr:col>9</xdr:col>
      <xdr:colOff>74083</xdr:colOff>
      <xdr:row>44</xdr:row>
      <xdr:rowOff>0</xdr:rowOff>
    </xdr:to>
    <xdr:graphicFrame macro="">
      <xdr:nvGraphicFramePr>
        <xdr:cNvPr id="6" name="Chart 22">
          <a:extLst>
            <a:ext uri="{FF2B5EF4-FFF2-40B4-BE49-F238E27FC236}">
              <a16:creationId xmlns:a16="http://schemas.microsoft.com/office/drawing/2014/main" id="{00000000-0008-0000-0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10</xdr:col>
          <xdr:colOff>0</xdr:colOff>
          <xdr:row>5</xdr:row>
          <xdr:rowOff>0</xdr:rowOff>
        </xdr:from>
        <xdr:to>
          <xdr:col>11</xdr:col>
          <xdr:colOff>0</xdr:colOff>
          <xdr:row>7</xdr:row>
          <xdr:rowOff>0</xdr:rowOff>
        </xdr:to>
        <xdr:sp macro="" textlink="">
          <xdr:nvSpPr>
            <xdr:cNvPr id="6179" name="Button 35" hidden="1">
              <a:extLst>
                <a:ext uri="{63B3BB69-23CF-44E3-9099-C40C66FF867C}">
                  <a14:compatExt spid="_x0000_s6179"/>
                </a:ext>
                <a:ext uri="{FF2B5EF4-FFF2-40B4-BE49-F238E27FC236}">
                  <a16:creationId xmlns:a16="http://schemas.microsoft.com/office/drawing/2014/main" id="{00000000-0008-0000-0C00-000023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0" i="0" u="none" strike="noStrike" baseline="0">
                  <a:solidFill>
                    <a:srgbClr val="000000"/>
                  </a:solidFill>
                  <a:latin typeface="Arial"/>
                  <a:cs typeface="Arial"/>
                </a:rPr>
                <a:t>Actual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0</xdr:colOff>
          <xdr:row>19</xdr:row>
          <xdr:rowOff>0</xdr:rowOff>
        </xdr:from>
        <xdr:to>
          <xdr:col>11</xdr:col>
          <xdr:colOff>0</xdr:colOff>
          <xdr:row>21</xdr:row>
          <xdr:rowOff>0</xdr:rowOff>
        </xdr:to>
        <xdr:sp macro="" textlink="">
          <xdr:nvSpPr>
            <xdr:cNvPr id="6180" name="Button 36" hidden="1">
              <a:extLst>
                <a:ext uri="{63B3BB69-23CF-44E3-9099-C40C66FF867C}">
                  <a14:compatExt spid="_x0000_s6180"/>
                </a:ext>
                <a:ext uri="{FF2B5EF4-FFF2-40B4-BE49-F238E27FC236}">
                  <a16:creationId xmlns:a16="http://schemas.microsoft.com/office/drawing/2014/main" id="{00000000-0008-0000-0C00-000024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0" i="0" u="none" strike="noStrike" baseline="0">
                  <a:solidFill>
                    <a:srgbClr val="000000"/>
                  </a:solidFill>
                  <a:latin typeface="Arial"/>
                  <a:cs typeface="Arial"/>
                </a:rPr>
                <a:t>Actual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0</xdr:colOff>
          <xdr:row>12</xdr:row>
          <xdr:rowOff>0</xdr:rowOff>
        </xdr:from>
        <xdr:to>
          <xdr:col>11</xdr:col>
          <xdr:colOff>0</xdr:colOff>
          <xdr:row>14</xdr:row>
          <xdr:rowOff>0</xdr:rowOff>
        </xdr:to>
        <xdr:sp macro="" textlink="">
          <xdr:nvSpPr>
            <xdr:cNvPr id="6181" name="Button 37" hidden="1">
              <a:extLst>
                <a:ext uri="{63B3BB69-23CF-44E3-9099-C40C66FF867C}">
                  <a14:compatExt spid="_x0000_s6181"/>
                </a:ext>
                <a:ext uri="{FF2B5EF4-FFF2-40B4-BE49-F238E27FC236}">
                  <a16:creationId xmlns:a16="http://schemas.microsoft.com/office/drawing/2014/main" id="{00000000-0008-0000-0C00-000025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0" i="0" u="none" strike="noStrike" baseline="0">
                  <a:solidFill>
                    <a:srgbClr val="000000"/>
                  </a:solidFill>
                  <a:latin typeface="Arial"/>
                  <a:cs typeface="Arial"/>
                </a:rPr>
                <a:t>Actual</a:t>
              </a:r>
            </a:p>
          </xdr:txBody>
        </xdr:sp>
        <xdr:clientData fPrintsWithSheet="0"/>
      </xdr:twoCellAnchor>
    </mc:Choice>
    <mc:Fallback/>
  </mc:AlternateContent>
</xdr:wsDr>
</file>

<file path=xl/drawings/drawing41.xml><?xml version="1.0" encoding="utf-8"?>
<c:userShapes xmlns:c="http://schemas.openxmlformats.org/drawingml/2006/chart">
  <cdr:relSizeAnchor xmlns:cdr="http://schemas.openxmlformats.org/drawingml/2006/chartDrawing">
    <cdr:from>
      <cdr:x>0.53312</cdr:x>
      <cdr:y>0.09224</cdr:y>
    </cdr:from>
    <cdr:to>
      <cdr:x>0.53373</cdr:x>
      <cdr:y>0.8336</cdr:y>
    </cdr:to>
    <cdr:sp macro="" textlink="">
      <cdr:nvSpPr>
        <cdr:cNvPr id="41985" name="Line 1"/>
        <cdr:cNvSpPr>
          <a:spLocks xmlns:a="http://schemas.openxmlformats.org/drawingml/2006/main" noChangeShapeType="1"/>
        </cdr:cNvSpPr>
      </cdr:nvSpPr>
      <cdr:spPr bwMode="auto">
        <a:xfrm xmlns:a="http://schemas.openxmlformats.org/drawingml/2006/main" flipV="1">
          <a:off x="3577166" y="615987"/>
          <a:ext cx="4071" cy="4950846"/>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a:extLst xmlns:a="http://schemas.openxmlformats.org/drawingml/2006/main">
          <a:ext uri="{909E8E84-426E-40DD-AFC4-6F175D3DCCD1}">
            <a14:hiddenFill xmlns:a14="http://schemas.microsoft.com/office/drawing/2010/main">
              <a:noFill/>
            </a14:hiddenFill>
          </a:ext>
        </a:extLst>
      </cdr:spPr>
    </cdr:sp>
  </cdr:relSizeAnchor>
</c:userShapes>
</file>

<file path=xl/drawings/drawing42.xml><?xml version="1.0" encoding="utf-8"?>
<xdr:wsDr xmlns:xdr="http://schemas.openxmlformats.org/drawingml/2006/spreadsheetDrawing" xmlns:a="http://schemas.openxmlformats.org/drawingml/2006/main">
  <xdr:twoCellAnchor>
    <xdr:from>
      <xdr:col>1</xdr:col>
      <xdr:colOff>0</xdr:colOff>
      <xdr:row>3</xdr:row>
      <xdr:rowOff>0</xdr:rowOff>
    </xdr:from>
    <xdr:to>
      <xdr:col>9</xdr:col>
      <xdr:colOff>95250</xdr:colOff>
      <xdr:row>45</xdr:row>
      <xdr:rowOff>116417</xdr:rowOff>
    </xdr:to>
    <xdr:graphicFrame macro="">
      <xdr:nvGraphicFramePr>
        <xdr:cNvPr id="6" name="Chart 23">
          <a:extLst>
            <a:ext uri="{FF2B5EF4-FFF2-40B4-BE49-F238E27FC236}">
              <a16:creationId xmlns:a16="http://schemas.microsoft.com/office/drawing/2014/main" id="{00000000-0008-0000-0D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10</xdr:col>
          <xdr:colOff>0</xdr:colOff>
          <xdr:row>7</xdr:row>
          <xdr:rowOff>0</xdr:rowOff>
        </xdr:from>
        <xdr:to>
          <xdr:col>11</xdr:col>
          <xdr:colOff>0</xdr:colOff>
          <xdr:row>9</xdr:row>
          <xdr:rowOff>0</xdr:rowOff>
        </xdr:to>
        <xdr:sp macro="" textlink="">
          <xdr:nvSpPr>
            <xdr:cNvPr id="8208" name="Button 16" hidden="1">
              <a:extLst>
                <a:ext uri="{63B3BB69-23CF-44E3-9099-C40C66FF867C}">
                  <a14:compatExt spid="_x0000_s8208"/>
                </a:ext>
                <a:ext uri="{FF2B5EF4-FFF2-40B4-BE49-F238E27FC236}">
                  <a16:creationId xmlns:a16="http://schemas.microsoft.com/office/drawing/2014/main" id="{00000000-0008-0000-0D00-000010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0" i="0" u="none" strike="noStrike" baseline="0">
                  <a:solidFill>
                    <a:srgbClr val="000000"/>
                  </a:solidFill>
                  <a:latin typeface="Arial"/>
                  <a:cs typeface="Arial"/>
                </a:rPr>
                <a:t>Actual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0</xdr:colOff>
          <xdr:row>21</xdr:row>
          <xdr:rowOff>0</xdr:rowOff>
        </xdr:from>
        <xdr:to>
          <xdr:col>11</xdr:col>
          <xdr:colOff>0</xdr:colOff>
          <xdr:row>23</xdr:row>
          <xdr:rowOff>0</xdr:rowOff>
        </xdr:to>
        <xdr:sp macro="" textlink="">
          <xdr:nvSpPr>
            <xdr:cNvPr id="8209" name="Button 17" hidden="1">
              <a:extLst>
                <a:ext uri="{63B3BB69-23CF-44E3-9099-C40C66FF867C}">
                  <a14:compatExt spid="_x0000_s8209"/>
                </a:ext>
                <a:ext uri="{FF2B5EF4-FFF2-40B4-BE49-F238E27FC236}">
                  <a16:creationId xmlns:a16="http://schemas.microsoft.com/office/drawing/2014/main" id="{00000000-0008-0000-0D00-000011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0" i="0" u="none" strike="noStrike" baseline="0">
                  <a:solidFill>
                    <a:srgbClr val="000000"/>
                  </a:solidFill>
                  <a:latin typeface="Arial"/>
                  <a:cs typeface="Arial"/>
                </a:rPr>
                <a:t>Actual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0</xdr:colOff>
          <xdr:row>14</xdr:row>
          <xdr:rowOff>0</xdr:rowOff>
        </xdr:from>
        <xdr:to>
          <xdr:col>11</xdr:col>
          <xdr:colOff>0</xdr:colOff>
          <xdr:row>16</xdr:row>
          <xdr:rowOff>0</xdr:rowOff>
        </xdr:to>
        <xdr:sp macro="" textlink="">
          <xdr:nvSpPr>
            <xdr:cNvPr id="8210" name="Button 18" hidden="1">
              <a:extLst>
                <a:ext uri="{63B3BB69-23CF-44E3-9099-C40C66FF867C}">
                  <a14:compatExt spid="_x0000_s8210"/>
                </a:ext>
                <a:ext uri="{FF2B5EF4-FFF2-40B4-BE49-F238E27FC236}">
                  <a16:creationId xmlns:a16="http://schemas.microsoft.com/office/drawing/2014/main" id="{00000000-0008-0000-0D00-000012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0" i="0" u="none" strike="noStrike" baseline="0">
                  <a:solidFill>
                    <a:srgbClr val="000000"/>
                  </a:solidFill>
                  <a:latin typeface="Arial"/>
                  <a:cs typeface="Arial"/>
                </a:rPr>
                <a:t>Actual</a:t>
              </a:r>
            </a:p>
          </xdr:txBody>
        </xdr:sp>
        <xdr:clientData fPrintsWithSheet="0"/>
      </xdr:twoCellAnchor>
    </mc:Choice>
    <mc:Fallback/>
  </mc:AlternateContent>
</xdr:wsDr>
</file>

<file path=xl/drawings/drawing43.xml><?xml version="1.0" encoding="utf-8"?>
<c:userShapes xmlns:c="http://schemas.openxmlformats.org/drawingml/2006/chart">
  <cdr:relSizeAnchor xmlns:cdr="http://schemas.openxmlformats.org/drawingml/2006/chartDrawing">
    <cdr:from>
      <cdr:x>0</cdr:x>
      <cdr:y>0</cdr:y>
    </cdr:from>
    <cdr:to>
      <cdr:x>0</cdr:x>
      <cdr:y>0</cdr:y>
    </cdr:to>
    <cdr:sp macro="" textlink="">
      <cdr:nvSpPr>
        <cdr:cNvPr id="43009" name="Line 1"/>
        <cdr:cNvSpPr>
          <a:spLocks xmlns:a="http://schemas.openxmlformats.org/drawingml/2006/main" noChangeShapeType="1"/>
        </cdr:cNvSpPr>
      </cdr:nvSpPr>
      <cdr:spPr bwMode="auto">
        <a:xfrm xmlns:a="http://schemas.openxmlformats.org/drawingml/2006/main" flipV="1">
          <a:off x="0" y="-3467100"/>
          <a:ext cx="0" cy="0"/>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a:extLst xmlns:a="http://schemas.openxmlformats.org/drawingml/2006/main">
          <a:ext uri="{909E8E84-426E-40DD-AFC4-6F175D3DCCD1}">
            <a14:hiddenFill xmlns:a14="http://schemas.microsoft.com/office/drawing/2010/main">
              <a:noFill/>
            </a14:hiddenFill>
          </a:ext>
        </a:extLst>
      </cdr:spPr>
    </cdr:sp>
  </cdr:relSizeAnchor>
  <cdr:relSizeAnchor xmlns:cdr="http://schemas.openxmlformats.org/drawingml/2006/chartDrawing">
    <cdr:from>
      <cdr:x>0.52449</cdr:x>
      <cdr:y>0.07991</cdr:y>
    </cdr:from>
    <cdr:to>
      <cdr:x>0.52596</cdr:x>
      <cdr:y>0.80886</cdr:y>
    </cdr:to>
    <cdr:cxnSp macro="">
      <cdr:nvCxnSpPr>
        <cdr:cNvPr id="5" name="Straight Connector 4">
          <a:extLst xmlns:a="http://schemas.openxmlformats.org/drawingml/2006/main">
            <a:ext uri="{FF2B5EF4-FFF2-40B4-BE49-F238E27FC236}">
              <a16:creationId xmlns:a16="http://schemas.microsoft.com/office/drawing/2014/main" id="{5D63DE88-17E3-4AB7-A077-C1577D39252C}"/>
            </a:ext>
          </a:extLst>
        </cdr:cNvPr>
        <cdr:cNvCxnSpPr/>
      </cdr:nvCxnSpPr>
      <cdr:spPr bwMode="auto">
        <a:xfrm xmlns:a="http://schemas.openxmlformats.org/drawingml/2006/main" flipH="1">
          <a:off x="3513666" y="542093"/>
          <a:ext cx="9873" cy="4945144"/>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userShapes>
</file>

<file path=xl/drawings/drawing44.xml><?xml version="1.0" encoding="utf-8"?>
<xdr:wsDr xmlns:xdr="http://schemas.openxmlformats.org/drawingml/2006/spreadsheetDrawing" xmlns:a="http://schemas.openxmlformats.org/drawingml/2006/main">
  <xdr:twoCellAnchor>
    <xdr:from>
      <xdr:col>1</xdr:col>
      <xdr:colOff>495300</xdr:colOff>
      <xdr:row>85</xdr:row>
      <xdr:rowOff>0</xdr:rowOff>
    </xdr:from>
    <xdr:to>
      <xdr:col>8</xdr:col>
      <xdr:colOff>333375</xdr:colOff>
      <xdr:row>103</xdr:row>
      <xdr:rowOff>19050</xdr:rowOff>
    </xdr:to>
    <xdr:graphicFrame macro="">
      <xdr:nvGraphicFramePr>
        <xdr:cNvPr id="16387" name="Chart 3">
          <a:extLst>
            <a:ext uri="{FF2B5EF4-FFF2-40B4-BE49-F238E27FC236}">
              <a16:creationId xmlns:a16="http://schemas.microsoft.com/office/drawing/2014/main" id="{00000000-0008-0000-0E00-0000034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171449</xdr:colOff>
      <xdr:row>2</xdr:row>
      <xdr:rowOff>95249</xdr:rowOff>
    </xdr:from>
    <xdr:to>
      <xdr:col>9</xdr:col>
      <xdr:colOff>95249</xdr:colOff>
      <xdr:row>36</xdr:row>
      <xdr:rowOff>66674</xdr:rowOff>
    </xdr:to>
    <xdr:graphicFrame macro="">
      <xdr:nvGraphicFramePr>
        <xdr:cNvPr id="16404" name="Chart 20">
          <a:extLst>
            <a:ext uri="{FF2B5EF4-FFF2-40B4-BE49-F238E27FC236}">
              <a16:creationId xmlns:a16="http://schemas.microsoft.com/office/drawing/2014/main" id="{00000000-0008-0000-0E00-0000144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142875</xdr:colOff>
      <xdr:row>2</xdr:row>
      <xdr:rowOff>57150</xdr:rowOff>
    </xdr:from>
    <xdr:to>
      <xdr:col>17</xdr:col>
      <xdr:colOff>514350</xdr:colOff>
      <xdr:row>30</xdr:row>
      <xdr:rowOff>123826</xdr:rowOff>
    </xdr:to>
    <xdr:graphicFrame macro="">
      <xdr:nvGraphicFramePr>
        <xdr:cNvPr id="16406" name="Chart 22">
          <a:extLst>
            <a:ext uri="{FF2B5EF4-FFF2-40B4-BE49-F238E27FC236}">
              <a16:creationId xmlns:a16="http://schemas.microsoft.com/office/drawing/2014/main" id="{00000000-0008-0000-0E00-0000164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104775</xdr:colOff>
      <xdr:row>35</xdr:row>
      <xdr:rowOff>142874</xdr:rowOff>
    </xdr:from>
    <xdr:to>
      <xdr:col>8</xdr:col>
      <xdr:colOff>742950</xdr:colOff>
      <xdr:row>65</xdr:row>
      <xdr:rowOff>63500</xdr:rowOff>
    </xdr:to>
    <xdr:graphicFrame macro="">
      <xdr:nvGraphicFramePr>
        <xdr:cNvPr id="16407" name="Chart 23">
          <a:extLst>
            <a:ext uri="{FF2B5EF4-FFF2-40B4-BE49-F238E27FC236}">
              <a16:creationId xmlns:a16="http://schemas.microsoft.com/office/drawing/2014/main" id="{00000000-0008-0000-0E00-0000174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12</xdr:col>
      <xdr:colOff>343959</xdr:colOff>
      <xdr:row>34</xdr:row>
      <xdr:rowOff>43392</xdr:rowOff>
    </xdr:from>
    <xdr:to>
      <xdr:col>16</xdr:col>
      <xdr:colOff>356659</xdr:colOff>
      <xdr:row>51</xdr:row>
      <xdr:rowOff>14817</xdr:rowOff>
    </xdr:to>
    <xdr:pic>
      <xdr:nvPicPr>
        <xdr:cNvPr id="16408" name="Picture 24">
          <a:extLst>
            <a:ext uri="{FF2B5EF4-FFF2-40B4-BE49-F238E27FC236}">
              <a16:creationId xmlns:a16="http://schemas.microsoft.com/office/drawing/2014/main" id="{00000000-0008-0000-0E00-0000184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l="23148" r="24702"/>
        <a:stretch>
          <a:fillRect/>
        </a:stretch>
      </xdr:blipFill>
      <xdr:spPr bwMode="auto">
        <a:xfrm>
          <a:off x="7138459" y="5758392"/>
          <a:ext cx="2436283" cy="2670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10</xdr:col>
          <xdr:colOff>0</xdr:colOff>
          <xdr:row>34</xdr:row>
          <xdr:rowOff>0</xdr:rowOff>
        </xdr:from>
        <xdr:to>
          <xdr:col>11</xdr:col>
          <xdr:colOff>0</xdr:colOff>
          <xdr:row>36</xdr:row>
          <xdr:rowOff>0</xdr:rowOff>
        </xdr:to>
        <xdr:sp macro="" textlink="">
          <xdr:nvSpPr>
            <xdr:cNvPr id="16389" name="Button 5" hidden="1">
              <a:extLst>
                <a:ext uri="{63B3BB69-23CF-44E3-9099-C40C66FF867C}">
                  <a14:compatExt spid="_x0000_s16389"/>
                </a:ext>
                <a:ext uri="{FF2B5EF4-FFF2-40B4-BE49-F238E27FC236}">
                  <a16:creationId xmlns:a16="http://schemas.microsoft.com/office/drawing/2014/main" id="{00000000-0008-0000-0E00-0000054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200" b="0" i="0" u="none" strike="noStrike" baseline="0">
                  <a:solidFill>
                    <a:srgbClr val="000000"/>
                  </a:solidFill>
                  <a:latin typeface="Calibri"/>
                  <a:cs typeface="Calibri"/>
                </a:rPr>
                <a:t>Actual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0</xdr:colOff>
          <xdr:row>48</xdr:row>
          <xdr:rowOff>0</xdr:rowOff>
        </xdr:from>
        <xdr:to>
          <xdr:col>11</xdr:col>
          <xdr:colOff>0</xdr:colOff>
          <xdr:row>50</xdr:row>
          <xdr:rowOff>0</xdr:rowOff>
        </xdr:to>
        <xdr:sp macro="" textlink="">
          <xdr:nvSpPr>
            <xdr:cNvPr id="16394" name="Button 10" hidden="1">
              <a:extLst>
                <a:ext uri="{63B3BB69-23CF-44E3-9099-C40C66FF867C}">
                  <a14:compatExt spid="_x0000_s16394"/>
                </a:ext>
                <a:ext uri="{FF2B5EF4-FFF2-40B4-BE49-F238E27FC236}">
                  <a16:creationId xmlns:a16="http://schemas.microsoft.com/office/drawing/2014/main" id="{00000000-0008-0000-0E00-00000A4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0" i="0" u="none" strike="noStrike" baseline="0">
                  <a:solidFill>
                    <a:srgbClr val="000000"/>
                  </a:solidFill>
                  <a:latin typeface="Arial"/>
                  <a:cs typeface="Arial"/>
                </a:rPr>
                <a:t>Actual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0</xdr:colOff>
          <xdr:row>41</xdr:row>
          <xdr:rowOff>0</xdr:rowOff>
        </xdr:from>
        <xdr:to>
          <xdr:col>11</xdr:col>
          <xdr:colOff>0</xdr:colOff>
          <xdr:row>43</xdr:row>
          <xdr:rowOff>0</xdr:rowOff>
        </xdr:to>
        <xdr:sp macro="" textlink="">
          <xdr:nvSpPr>
            <xdr:cNvPr id="16401" name="Button 17" hidden="1">
              <a:extLst>
                <a:ext uri="{63B3BB69-23CF-44E3-9099-C40C66FF867C}">
                  <a14:compatExt spid="_x0000_s16401"/>
                </a:ext>
                <a:ext uri="{FF2B5EF4-FFF2-40B4-BE49-F238E27FC236}">
                  <a16:creationId xmlns:a16="http://schemas.microsoft.com/office/drawing/2014/main" id="{00000000-0008-0000-0E00-0000114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0" i="0" u="none" strike="noStrike" baseline="0">
                  <a:solidFill>
                    <a:srgbClr val="000000"/>
                  </a:solidFill>
                  <a:latin typeface="Arial"/>
                  <a:cs typeface="Arial"/>
                </a:rPr>
                <a:t>Actual</a:t>
              </a:r>
            </a:p>
          </xdr:txBody>
        </xdr:sp>
        <xdr:clientData fPrintsWithSheet="0"/>
      </xdr:twoCellAnchor>
    </mc:Choice>
    <mc:Fallback/>
  </mc:AlternateContent>
</xdr:wsDr>
</file>

<file path=xl/drawings/drawing45.xml><?xml version="1.0" encoding="utf-8"?>
<c:userShapes xmlns:c="http://schemas.openxmlformats.org/drawingml/2006/chart">
  <cdr:relSizeAnchor xmlns:cdr="http://schemas.openxmlformats.org/drawingml/2006/chartDrawing">
    <cdr:from>
      <cdr:x>0.51123</cdr:x>
      <cdr:y>0.15431</cdr:y>
    </cdr:from>
    <cdr:to>
      <cdr:x>0.51123</cdr:x>
      <cdr:y>0.88536</cdr:y>
    </cdr:to>
    <cdr:sp macro="" textlink="">
      <cdr:nvSpPr>
        <cdr:cNvPr id="19457" name="Line 1025"/>
        <cdr:cNvSpPr>
          <a:spLocks xmlns:a="http://schemas.openxmlformats.org/drawingml/2006/main" noChangeShapeType="1"/>
        </cdr:cNvSpPr>
      </cdr:nvSpPr>
      <cdr:spPr bwMode="auto">
        <a:xfrm xmlns:a="http://schemas.openxmlformats.org/drawingml/2006/main" flipV="1">
          <a:off x="2106800" y="457348"/>
          <a:ext cx="0" cy="2151646"/>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a:extLst xmlns:a="http://schemas.openxmlformats.org/drawingml/2006/main">
          <a:ext uri="{909E8E84-426E-40DD-AFC4-6F175D3DCCD1}">
            <a14:hiddenFill xmlns:a14="http://schemas.microsoft.com/office/drawing/2010/main">
              <a:noFill/>
            </a14:hiddenFill>
          </a:ext>
        </a:extLst>
      </cdr:spPr>
    </cdr:sp>
  </cdr:relSizeAnchor>
</c:userShapes>
</file>

<file path=xl/drawings/drawing46.xml><?xml version="1.0" encoding="utf-8"?>
<c:userShapes xmlns:c="http://schemas.openxmlformats.org/drawingml/2006/chart">
  <cdr:relSizeAnchor xmlns:cdr="http://schemas.openxmlformats.org/drawingml/2006/chartDrawing">
    <cdr:from>
      <cdr:x>0.51188</cdr:x>
      <cdr:y>0.07788</cdr:y>
    </cdr:from>
    <cdr:to>
      <cdr:x>0.51737</cdr:x>
      <cdr:y>0.77345</cdr:y>
    </cdr:to>
    <cdr:sp macro="" textlink="">
      <cdr:nvSpPr>
        <cdr:cNvPr id="31745" name="Line 1025"/>
        <cdr:cNvSpPr>
          <a:spLocks xmlns:a="http://schemas.openxmlformats.org/drawingml/2006/main" noChangeShapeType="1"/>
        </cdr:cNvSpPr>
      </cdr:nvSpPr>
      <cdr:spPr bwMode="auto">
        <a:xfrm xmlns:a="http://schemas.openxmlformats.org/drawingml/2006/main" flipV="1">
          <a:off x="2667001" y="419100"/>
          <a:ext cx="28575" cy="3743326"/>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a:extLst xmlns:a="http://schemas.openxmlformats.org/drawingml/2006/main">
          <a:ext uri="{909E8E84-426E-40DD-AFC4-6F175D3DCCD1}">
            <a14:hiddenFill xmlns:a14="http://schemas.microsoft.com/office/drawing/2010/main">
              <a:noFill/>
            </a14:hiddenFill>
          </a:ext>
        </a:extLst>
      </cdr:spPr>
    </cdr:sp>
  </cdr:relSizeAnchor>
</c:userShapes>
</file>

<file path=xl/drawings/drawing47.xml><?xml version="1.0" encoding="utf-8"?>
<c:userShapes xmlns:c="http://schemas.openxmlformats.org/drawingml/2006/chart">
  <cdr:relSizeAnchor xmlns:cdr="http://schemas.openxmlformats.org/drawingml/2006/chartDrawing">
    <cdr:from>
      <cdr:x>0.53373</cdr:x>
      <cdr:y>0.09224</cdr:y>
    </cdr:from>
    <cdr:to>
      <cdr:x>0.53373</cdr:x>
      <cdr:y>0.91405</cdr:y>
    </cdr:to>
    <cdr:sp macro="" textlink="">
      <cdr:nvSpPr>
        <cdr:cNvPr id="41985" name="Line 1"/>
        <cdr:cNvSpPr>
          <a:spLocks xmlns:a="http://schemas.openxmlformats.org/drawingml/2006/main" noChangeShapeType="1"/>
        </cdr:cNvSpPr>
      </cdr:nvSpPr>
      <cdr:spPr bwMode="auto">
        <a:xfrm xmlns:a="http://schemas.openxmlformats.org/drawingml/2006/main" flipV="1">
          <a:off x="2562223" y="419100"/>
          <a:ext cx="1" cy="3733799"/>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a:extLst xmlns:a="http://schemas.openxmlformats.org/drawingml/2006/main">
          <a:ext uri="{909E8E84-426E-40DD-AFC4-6F175D3DCCD1}">
            <a14:hiddenFill xmlns:a14="http://schemas.microsoft.com/office/drawing/2010/main">
              <a:noFill/>
            </a14:hiddenFill>
          </a:ext>
        </a:extLst>
      </cdr:spPr>
    </cdr:sp>
  </cdr:relSizeAnchor>
</c:userShapes>
</file>

<file path=xl/drawings/drawing48.xml><?xml version="1.0" encoding="utf-8"?>
<c:userShapes xmlns:c="http://schemas.openxmlformats.org/drawingml/2006/chart">
  <cdr:relSizeAnchor xmlns:cdr="http://schemas.openxmlformats.org/drawingml/2006/chartDrawing">
    <cdr:from>
      <cdr:x>0</cdr:x>
      <cdr:y>0</cdr:y>
    </cdr:from>
    <cdr:to>
      <cdr:x>0</cdr:x>
      <cdr:y>0</cdr:y>
    </cdr:to>
    <cdr:sp macro="" textlink="">
      <cdr:nvSpPr>
        <cdr:cNvPr id="43009" name="Line 1"/>
        <cdr:cNvSpPr>
          <a:spLocks xmlns:a="http://schemas.openxmlformats.org/drawingml/2006/main" noChangeShapeType="1"/>
        </cdr:cNvSpPr>
      </cdr:nvSpPr>
      <cdr:spPr bwMode="auto">
        <a:xfrm xmlns:a="http://schemas.openxmlformats.org/drawingml/2006/main" flipV="1">
          <a:off x="0" y="-3467100"/>
          <a:ext cx="0" cy="0"/>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a:extLst xmlns:a="http://schemas.openxmlformats.org/drawingml/2006/main">
          <a:ext uri="{909E8E84-426E-40DD-AFC4-6F175D3DCCD1}">
            <a14:hiddenFill xmlns:a14="http://schemas.microsoft.com/office/drawing/2010/main">
              <a:noFill/>
            </a14:hiddenFill>
          </a:ext>
        </a:extLst>
      </cdr:spPr>
    </cdr:sp>
  </cdr:relSizeAnchor>
  <cdr:relSizeAnchor xmlns:cdr="http://schemas.openxmlformats.org/drawingml/2006/chartDrawing">
    <cdr:from>
      <cdr:x>0.51919</cdr:x>
      <cdr:y>0.11579</cdr:y>
    </cdr:from>
    <cdr:to>
      <cdr:x>0.52596</cdr:x>
      <cdr:y>0.86215</cdr:y>
    </cdr:to>
    <cdr:cxnSp macro="">
      <cdr:nvCxnSpPr>
        <cdr:cNvPr id="5" name="Straight Connector 4">
          <a:extLst xmlns:a="http://schemas.openxmlformats.org/drawingml/2006/main">
            <a:ext uri="{FF2B5EF4-FFF2-40B4-BE49-F238E27FC236}">
              <a16:creationId xmlns:a16="http://schemas.microsoft.com/office/drawing/2014/main" id="{5384021B-80EA-4BA7-8D98-6836685C1A66}"/>
            </a:ext>
          </a:extLst>
        </cdr:cNvPr>
        <cdr:cNvCxnSpPr/>
      </cdr:nvCxnSpPr>
      <cdr:spPr bwMode="auto">
        <a:xfrm xmlns:a="http://schemas.openxmlformats.org/drawingml/2006/main" flipH="1">
          <a:off x="2562225" y="542259"/>
          <a:ext cx="33392" cy="3495284"/>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userShapes>
</file>

<file path=xl/drawings/drawing5.xml><?xml version="1.0" encoding="utf-8"?>
<c:userShapes xmlns:c="http://schemas.openxmlformats.org/drawingml/2006/chart">
  <cdr:relSizeAnchor xmlns:cdr="http://schemas.openxmlformats.org/drawingml/2006/chartDrawing">
    <cdr:from>
      <cdr:x>0.31818</cdr:x>
      <cdr:y>0.24828</cdr:y>
    </cdr:from>
    <cdr:to>
      <cdr:x>0.31818</cdr:x>
      <cdr:y>0.8069</cdr:y>
    </cdr:to>
    <cdr:cxnSp macro="">
      <cdr:nvCxnSpPr>
        <cdr:cNvPr id="3" name="Straight Connector 2">
          <a:extLst xmlns:a="http://schemas.openxmlformats.org/drawingml/2006/main">
            <a:ext uri="{FF2B5EF4-FFF2-40B4-BE49-F238E27FC236}">
              <a16:creationId xmlns:a16="http://schemas.microsoft.com/office/drawing/2014/main" id="{157FEC90-5D24-4903-AA5D-60017287997F}"/>
            </a:ext>
          </a:extLst>
        </cdr:cNvPr>
        <cdr:cNvCxnSpPr/>
      </cdr:nvCxnSpPr>
      <cdr:spPr bwMode="auto">
        <a:xfrm xmlns:a="http://schemas.openxmlformats.org/drawingml/2006/main" flipH="1" flipV="1">
          <a:off x="2000250" y="380999"/>
          <a:ext cx="1" cy="857252"/>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userShapes>
</file>

<file path=xl/drawings/drawing6.xml><?xml version="1.0" encoding="utf-8"?>
<xdr:wsDr xmlns:xdr="http://schemas.openxmlformats.org/drawingml/2006/spreadsheetDrawing" xmlns:a="http://schemas.openxmlformats.org/drawingml/2006/main">
  <xdr:twoCellAnchor>
    <xdr:from>
      <xdr:col>1</xdr:col>
      <xdr:colOff>0</xdr:colOff>
      <xdr:row>2</xdr:row>
      <xdr:rowOff>0</xdr:rowOff>
    </xdr:from>
    <xdr:to>
      <xdr:col>9</xdr:col>
      <xdr:colOff>152400</xdr:colOff>
      <xdr:row>6</xdr:row>
      <xdr:rowOff>66675</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86267" y="389467"/>
          <a:ext cx="8940800" cy="854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CA" sz="16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Indicate  your opinions regarding the following programs or activities undertaken by your organization. Each program has four attributes: cost, revenue/cost coverage (called "money" and measured as %age), mission, and merit. Indicate your rating on each attribute of each activity.</a:t>
          </a:r>
        </a:p>
        <a:p>
          <a:endParaRPr lang="en-CA" sz="1600">
            <a:latin typeface="Arial" panose="020B0604020202020204" pitchFamily="34" charset="0"/>
            <a:cs typeface="Arial" panose="020B0604020202020204" pitchFamily="34" charset="0"/>
          </a:endParaRPr>
        </a:p>
      </xdr:txBody>
    </xdr:sp>
    <xdr:clientData/>
  </xdr:twoCellAnchor>
  <xdr:twoCellAnchor>
    <xdr:from>
      <xdr:col>10</xdr:col>
      <xdr:colOff>21166</xdr:colOff>
      <xdr:row>9</xdr:row>
      <xdr:rowOff>21167</xdr:rowOff>
    </xdr:from>
    <xdr:to>
      <xdr:col>20</xdr:col>
      <xdr:colOff>84666</xdr:colOff>
      <xdr:row>18</xdr:row>
      <xdr:rowOff>0</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21166</xdr:colOff>
      <xdr:row>19</xdr:row>
      <xdr:rowOff>0</xdr:rowOff>
    </xdr:from>
    <xdr:to>
      <xdr:col>20</xdr:col>
      <xdr:colOff>84666</xdr:colOff>
      <xdr:row>27</xdr:row>
      <xdr:rowOff>137583</xdr:rowOff>
    </xdr:to>
    <xdr:graphicFrame macro="">
      <xdr:nvGraphicFramePr>
        <xdr:cNvPr id="4" name="Chart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21166</xdr:colOff>
      <xdr:row>28</xdr:row>
      <xdr:rowOff>158750</xdr:rowOff>
    </xdr:from>
    <xdr:to>
      <xdr:col>20</xdr:col>
      <xdr:colOff>84666</xdr:colOff>
      <xdr:row>37</xdr:row>
      <xdr:rowOff>137583</xdr:rowOff>
    </xdr:to>
    <xdr:graphicFrame macro="">
      <xdr:nvGraphicFramePr>
        <xdr:cNvPr id="5" name="Chart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0.31818</cdr:x>
      <cdr:y>0.24828</cdr:y>
    </cdr:from>
    <cdr:to>
      <cdr:x>0.31818</cdr:x>
      <cdr:y>0.8069</cdr:y>
    </cdr:to>
    <cdr:cxnSp macro="">
      <cdr:nvCxnSpPr>
        <cdr:cNvPr id="3" name="Straight Connector 2">
          <a:extLst xmlns:a="http://schemas.openxmlformats.org/drawingml/2006/main">
            <a:ext uri="{FF2B5EF4-FFF2-40B4-BE49-F238E27FC236}">
              <a16:creationId xmlns:a16="http://schemas.microsoft.com/office/drawing/2014/main" id="{70F33F91-1FB9-49F0-9983-AB8F030130AB}"/>
            </a:ext>
          </a:extLst>
        </cdr:cNvPr>
        <cdr:cNvCxnSpPr/>
      </cdr:nvCxnSpPr>
      <cdr:spPr bwMode="auto">
        <a:xfrm xmlns:a="http://schemas.openxmlformats.org/drawingml/2006/main" flipH="1" flipV="1">
          <a:off x="2000250" y="380999"/>
          <a:ext cx="1" cy="857252"/>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userShapes>
</file>

<file path=xl/drawings/drawing8.xml><?xml version="1.0" encoding="utf-8"?>
<c:userShapes xmlns:c="http://schemas.openxmlformats.org/drawingml/2006/chart">
  <cdr:relSizeAnchor xmlns:cdr="http://schemas.openxmlformats.org/drawingml/2006/chartDrawing">
    <cdr:from>
      <cdr:x>0.31818</cdr:x>
      <cdr:y>0.24828</cdr:y>
    </cdr:from>
    <cdr:to>
      <cdr:x>0.31818</cdr:x>
      <cdr:y>0.8069</cdr:y>
    </cdr:to>
    <cdr:cxnSp macro="">
      <cdr:nvCxnSpPr>
        <cdr:cNvPr id="3" name="Straight Connector 2">
          <a:extLst xmlns:a="http://schemas.openxmlformats.org/drawingml/2006/main">
            <a:ext uri="{FF2B5EF4-FFF2-40B4-BE49-F238E27FC236}">
              <a16:creationId xmlns:a16="http://schemas.microsoft.com/office/drawing/2014/main" id="{A632BBEF-5DFC-4F6C-9A67-2AB58EF88EFE}"/>
            </a:ext>
          </a:extLst>
        </cdr:cNvPr>
        <cdr:cNvCxnSpPr/>
      </cdr:nvCxnSpPr>
      <cdr:spPr bwMode="auto">
        <a:xfrm xmlns:a="http://schemas.openxmlformats.org/drawingml/2006/main" flipH="1" flipV="1">
          <a:off x="2000250" y="380999"/>
          <a:ext cx="1" cy="857252"/>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userShapes>
</file>

<file path=xl/drawings/drawing9.xml><?xml version="1.0" encoding="utf-8"?>
<c:userShapes xmlns:c="http://schemas.openxmlformats.org/drawingml/2006/chart">
  <cdr:relSizeAnchor xmlns:cdr="http://schemas.openxmlformats.org/drawingml/2006/chartDrawing">
    <cdr:from>
      <cdr:x>0.31818</cdr:x>
      <cdr:y>0.24828</cdr:y>
    </cdr:from>
    <cdr:to>
      <cdr:x>0.31818</cdr:x>
      <cdr:y>0.8069</cdr:y>
    </cdr:to>
    <cdr:cxnSp macro="">
      <cdr:nvCxnSpPr>
        <cdr:cNvPr id="3" name="Straight Connector 2">
          <a:extLst xmlns:a="http://schemas.openxmlformats.org/drawingml/2006/main">
            <a:ext uri="{FF2B5EF4-FFF2-40B4-BE49-F238E27FC236}">
              <a16:creationId xmlns:a16="http://schemas.microsoft.com/office/drawing/2014/main" id="{AF097CAA-3194-4DBA-8B70-D7F8DC7B1003}"/>
            </a:ext>
          </a:extLst>
        </cdr:cNvPr>
        <cdr:cNvCxnSpPr/>
      </cdr:nvCxnSpPr>
      <cdr:spPr bwMode="auto">
        <a:xfrm xmlns:a="http://schemas.openxmlformats.org/drawingml/2006/main" flipH="1" flipV="1">
          <a:off x="2000250" y="380999"/>
          <a:ext cx="1" cy="857252"/>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txDef>
      <a:spPr>
        <a:solidFill>
          <a:srgbClr val="FFCDDB"/>
        </a:solidFill>
        <a:ln w="9525" cmpd="sng">
          <a:solidFill>
            <a:schemeClr val="lt1">
              <a:shade val="50000"/>
            </a:schemeClr>
          </a:solidFill>
        </a:ln>
      </a:spPr>
      <a:bodyPr vertOverflow="clip" wrap="square" rtlCol="0" anchor="t"/>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3.xml.rels><?xml version="1.0" encoding="UTF-8" standalone="yes"?>
<Relationships xmlns="http://schemas.openxmlformats.org/package/2006/relationships"><Relationship Id="rId3" Type="http://schemas.openxmlformats.org/officeDocument/2006/relationships/ctrlProp" Target="../ctrlProps/ctrlProp4.xml"/><Relationship Id="rId2" Type="http://schemas.openxmlformats.org/officeDocument/2006/relationships/vmlDrawing" Target="../drawings/vmlDrawing2.vml"/><Relationship Id="rId1" Type="http://schemas.openxmlformats.org/officeDocument/2006/relationships/drawing" Target="../drawings/drawing40.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ctrlProp" Target="../ctrlProps/ctrlProp7.xml"/><Relationship Id="rId2" Type="http://schemas.openxmlformats.org/officeDocument/2006/relationships/vmlDrawing" Target="../drawings/vmlDrawing3.vml"/><Relationship Id="rId1" Type="http://schemas.openxmlformats.org/officeDocument/2006/relationships/drawing" Target="../drawings/drawing42.xml"/><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5.xml.rels><?xml version="1.0" encoding="UTF-8" standalone="yes"?>
<Relationships xmlns="http://schemas.openxmlformats.org/package/2006/relationships"><Relationship Id="rId3" Type="http://schemas.openxmlformats.org/officeDocument/2006/relationships/ctrlProp" Target="../ctrlProps/ctrlProp10.xml"/><Relationship Id="rId2" Type="http://schemas.openxmlformats.org/officeDocument/2006/relationships/vmlDrawing" Target="../drawings/vmlDrawing4.vml"/><Relationship Id="rId1" Type="http://schemas.openxmlformats.org/officeDocument/2006/relationships/drawing" Target="../drawings/drawing44.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H37"/>
  <sheetViews>
    <sheetView workbookViewId="0">
      <selection activeCell="G25" sqref="G25"/>
    </sheetView>
  </sheetViews>
  <sheetFormatPr defaultColWidth="8.7109375" defaultRowHeight="12.75" x14ac:dyDescent="0.2"/>
  <cols>
    <col min="1" max="1" width="1.42578125" customWidth="1"/>
    <col min="2" max="2" width="3" customWidth="1"/>
    <col min="3" max="3" width="6.7109375" customWidth="1"/>
    <col min="4" max="4" width="19.7109375" customWidth="1"/>
    <col min="5" max="5" width="35.7109375" customWidth="1"/>
    <col min="6" max="6" width="20.28515625" customWidth="1"/>
    <col min="7" max="7" width="17.140625" customWidth="1"/>
    <col min="8" max="8" width="12.140625" customWidth="1"/>
  </cols>
  <sheetData>
    <row r="1" spans="2:7" ht="13.15" customHeight="1" thickBot="1" x14ac:dyDescent="0.25"/>
    <row r="2" spans="2:7" ht="28.5" thickBot="1" x14ac:dyDescent="0.5">
      <c r="B2" s="158" t="s">
        <v>50</v>
      </c>
      <c r="C2" s="159"/>
      <c r="D2" s="159"/>
      <c r="E2" s="160"/>
      <c r="F2" s="132"/>
      <c r="G2" s="55"/>
    </row>
    <row r="3" spans="2:7" ht="18" x14ac:dyDescent="0.35">
      <c r="B3" s="183" t="s">
        <v>74</v>
      </c>
      <c r="C3" s="130"/>
      <c r="D3" s="130"/>
      <c r="E3" s="130"/>
      <c r="F3" s="131"/>
      <c r="G3" s="131"/>
    </row>
    <row r="4" spans="2:7" x14ac:dyDescent="0.2">
      <c r="B4" s="51" t="s">
        <v>78</v>
      </c>
    </row>
    <row r="6" spans="2:7" ht="15" customHeight="1" thickBot="1" x14ac:dyDescent="0.25">
      <c r="B6" s="129" t="s">
        <v>51</v>
      </c>
    </row>
    <row r="7" spans="2:7" ht="15.75" x14ac:dyDescent="0.25">
      <c r="C7" s="161" t="s">
        <v>75</v>
      </c>
      <c r="D7" s="162"/>
      <c r="E7" s="162"/>
      <c r="F7" s="162"/>
      <c r="G7" s="163"/>
    </row>
    <row r="8" spans="2:7" x14ac:dyDescent="0.2">
      <c r="C8" s="164" t="s">
        <v>57</v>
      </c>
      <c r="D8" s="165"/>
      <c r="E8" s="166" t="s">
        <v>70</v>
      </c>
      <c r="F8" s="166" t="s">
        <v>63</v>
      </c>
      <c r="G8" s="167" t="s">
        <v>14</v>
      </c>
    </row>
    <row r="9" spans="2:7" x14ac:dyDescent="0.2">
      <c r="C9" s="168">
        <v>1</v>
      </c>
      <c r="D9" s="169"/>
      <c r="E9" s="170" t="s">
        <v>41</v>
      </c>
      <c r="F9" s="170" t="s">
        <v>39</v>
      </c>
      <c r="G9" s="171" t="s">
        <v>39</v>
      </c>
    </row>
    <row r="10" spans="2:7" x14ac:dyDescent="0.2">
      <c r="C10" s="168">
        <v>2</v>
      </c>
      <c r="D10" s="169"/>
      <c r="E10" s="170" t="s">
        <v>42</v>
      </c>
      <c r="F10" s="170" t="s">
        <v>39</v>
      </c>
      <c r="G10" s="171" t="s">
        <v>39</v>
      </c>
    </row>
    <row r="11" spans="2:7" x14ac:dyDescent="0.2">
      <c r="C11" s="168">
        <v>3</v>
      </c>
      <c r="D11" s="169"/>
      <c r="E11" s="170" t="s">
        <v>43</v>
      </c>
      <c r="F11" s="170" t="s">
        <v>39</v>
      </c>
      <c r="G11" s="171" t="s">
        <v>39</v>
      </c>
    </row>
    <row r="12" spans="2:7" x14ac:dyDescent="0.2">
      <c r="C12" s="168">
        <v>4</v>
      </c>
      <c r="D12" s="169"/>
      <c r="E12" s="170" t="s">
        <v>44</v>
      </c>
      <c r="F12" s="170" t="s">
        <v>39</v>
      </c>
      <c r="G12" s="171" t="s">
        <v>39</v>
      </c>
    </row>
    <row r="13" spans="2:7" x14ac:dyDescent="0.2">
      <c r="C13" s="168">
        <v>5</v>
      </c>
      <c r="D13" s="169"/>
      <c r="E13" s="170" t="s">
        <v>45</v>
      </c>
      <c r="F13" s="170" t="s">
        <v>39</v>
      </c>
      <c r="G13" s="171" t="s">
        <v>39</v>
      </c>
    </row>
    <row r="14" spans="2:7" x14ac:dyDescent="0.2">
      <c r="C14" s="168">
        <v>6</v>
      </c>
      <c r="D14" s="169"/>
      <c r="E14" s="170" t="s">
        <v>46</v>
      </c>
      <c r="F14" s="170" t="s">
        <v>39</v>
      </c>
      <c r="G14" s="171" t="s">
        <v>39</v>
      </c>
    </row>
    <row r="15" spans="2:7" x14ac:dyDescent="0.2">
      <c r="C15" s="168">
        <v>7</v>
      </c>
      <c r="D15" s="169"/>
      <c r="E15" s="170" t="s">
        <v>47</v>
      </c>
      <c r="F15" s="170" t="s">
        <v>39</v>
      </c>
      <c r="G15" s="171" t="s">
        <v>39</v>
      </c>
    </row>
    <row r="16" spans="2:7" x14ac:dyDescent="0.2">
      <c r="C16" s="168">
        <v>8</v>
      </c>
      <c r="D16" s="169"/>
      <c r="E16" s="170" t="s">
        <v>48</v>
      </c>
      <c r="F16" s="170" t="s">
        <v>39</v>
      </c>
      <c r="G16" s="171" t="s">
        <v>39</v>
      </c>
    </row>
    <row r="17" spans="3:8" ht="13.5" thickBot="1" x14ac:dyDescent="0.25">
      <c r="C17" s="172">
        <v>9</v>
      </c>
      <c r="D17" s="173"/>
      <c r="E17" s="174" t="s">
        <v>49</v>
      </c>
      <c r="F17" s="174" t="s">
        <v>39</v>
      </c>
      <c r="G17" s="175" t="s">
        <v>39</v>
      </c>
    </row>
    <row r="18" spans="3:8" ht="4.5" customHeight="1" thickBot="1" x14ac:dyDescent="0.25"/>
    <row r="19" spans="3:8" ht="15.75" x14ac:dyDescent="0.25">
      <c r="C19" s="142" t="s">
        <v>76</v>
      </c>
      <c r="D19" s="143"/>
      <c r="E19" s="143"/>
      <c r="F19" s="144"/>
    </row>
    <row r="20" spans="3:8" x14ac:dyDescent="0.2">
      <c r="C20" s="180" t="s">
        <v>57</v>
      </c>
      <c r="D20" s="179" t="s">
        <v>84</v>
      </c>
      <c r="E20" s="179" t="s">
        <v>73</v>
      </c>
      <c r="F20" s="181" t="s">
        <v>79</v>
      </c>
    </row>
    <row r="21" spans="3:8" x14ac:dyDescent="0.2">
      <c r="C21" s="176">
        <v>1</v>
      </c>
      <c r="D21" s="145" t="s">
        <v>64</v>
      </c>
      <c r="E21" s="184"/>
      <c r="F21" s="178"/>
    </row>
    <row r="22" spans="3:8" x14ac:dyDescent="0.2">
      <c r="C22" s="176">
        <v>2</v>
      </c>
      <c r="D22" s="145" t="s">
        <v>52</v>
      </c>
      <c r="E22" s="184"/>
      <c r="F22" s="146"/>
    </row>
    <row r="23" spans="3:8" x14ac:dyDescent="0.2">
      <c r="C23" s="176">
        <v>3</v>
      </c>
      <c r="D23" s="145" t="s">
        <v>81</v>
      </c>
      <c r="E23" s="184"/>
      <c r="F23" s="146"/>
    </row>
    <row r="24" spans="3:8" x14ac:dyDescent="0.2">
      <c r="C24" s="176">
        <v>4</v>
      </c>
      <c r="D24" s="145" t="s">
        <v>82</v>
      </c>
      <c r="E24" s="184"/>
      <c r="F24" s="146"/>
    </row>
    <row r="25" spans="3:8" x14ac:dyDescent="0.2">
      <c r="C25" s="176">
        <v>5</v>
      </c>
      <c r="D25" s="145" t="s">
        <v>80</v>
      </c>
      <c r="E25" s="184"/>
      <c r="F25" s="146"/>
    </row>
    <row r="26" spans="3:8" x14ac:dyDescent="0.2">
      <c r="C26" s="176">
        <v>6</v>
      </c>
      <c r="D26" s="145" t="s">
        <v>53</v>
      </c>
      <c r="E26" s="184"/>
      <c r="F26" s="146"/>
    </row>
    <row r="27" spans="3:8" x14ac:dyDescent="0.2">
      <c r="C27" s="176">
        <v>7</v>
      </c>
      <c r="D27" s="145" t="s">
        <v>56</v>
      </c>
      <c r="E27" s="184"/>
      <c r="F27" s="146"/>
    </row>
    <row r="28" spans="3:8" x14ac:dyDescent="0.2">
      <c r="C28" s="176">
        <v>8</v>
      </c>
      <c r="D28" s="145" t="s">
        <v>55</v>
      </c>
      <c r="E28" s="184"/>
      <c r="F28" s="146"/>
    </row>
    <row r="29" spans="3:8" x14ac:dyDescent="0.2">
      <c r="C29" s="176">
        <v>9</v>
      </c>
      <c r="D29" s="145" t="s">
        <v>54</v>
      </c>
      <c r="E29" s="184"/>
      <c r="F29" s="146"/>
    </row>
    <row r="30" spans="3:8" ht="13.5" thickBot="1" x14ac:dyDescent="0.25">
      <c r="C30" s="177">
        <v>10</v>
      </c>
      <c r="D30" s="185" t="s">
        <v>16</v>
      </c>
      <c r="E30" s="186"/>
      <c r="F30" s="147"/>
    </row>
    <row r="31" spans="3:8" ht="4.5" customHeight="1" thickBot="1" x14ac:dyDescent="0.25"/>
    <row r="32" spans="3:8" ht="15.75" x14ac:dyDescent="0.25">
      <c r="C32" s="133" t="s">
        <v>77</v>
      </c>
      <c r="D32" s="134"/>
      <c r="E32" s="134"/>
      <c r="F32" s="148"/>
      <c r="G32" s="134"/>
      <c r="H32" s="135"/>
    </row>
    <row r="33" spans="3:8" x14ac:dyDescent="0.2">
      <c r="C33" s="182" t="s">
        <v>57</v>
      </c>
      <c r="D33" s="138" t="s">
        <v>83</v>
      </c>
      <c r="E33" s="138" t="s">
        <v>71</v>
      </c>
      <c r="F33" s="149" t="s">
        <v>3</v>
      </c>
      <c r="G33" s="138" t="s">
        <v>4</v>
      </c>
      <c r="H33" s="139" t="s">
        <v>5</v>
      </c>
    </row>
    <row r="34" spans="3:8" x14ac:dyDescent="0.2">
      <c r="C34" s="150">
        <v>1</v>
      </c>
      <c r="D34" s="136" t="s">
        <v>58</v>
      </c>
      <c r="E34" s="136" t="s">
        <v>68</v>
      </c>
      <c r="F34" s="153" t="s">
        <v>72</v>
      </c>
      <c r="G34" s="140">
        <v>0</v>
      </c>
      <c r="H34" s="151">
        <v>15000000</v>
      </c>
    </row>
    <row r="35" spans="3:8" x14ac:dyDescent="0.2">
      <c r="C35" s="152">
        <v>2</v>
      </c>
      <c r="D35" s="136" t="s">
        <v>59</v>
      </c>
      <c r="E35" s="136" t="s">
        <v>69</v>
      </c>
      <c r="F35" s="153" t="s">
        <v>72</v>
      </c>
      <c r="G35" s="140">
        <v>0</v>
      </c>
      <c r="H35" s="151">
        <v>15000000</v>
      </c>
    </row>
    <row r="36" spans="3:8" x14ac:dyDescent="0.2">
      <c r="C36" s="152">
        <v>3</v>
      </c>
      <c r="D36" s="136" t="s">
        <v>65</v>
      </c>
      <c r="E36" s="136" t="s">
        <v>66</v>
      </c>
      <c r="F36" s="153" t="s">
        <v>62</v>
      </c>
      <c r="G36" s="140">
        <v>-5</v>
      </c>
      <c r="H36" s="154">
        <v>5</v>
      </c>
    </row>
    <row r="37" spans="3:8" ht="13.5" thickBot="1" x14ac:dyDescent="0.25">
      <c r="C37" s="155">
        <v>4</v>
      </c>
      <c r="D37" s="137" t="s">
        <v>60</v>
      </c>
      <c r="E37" s="137" t="s">
        <v>67</v>
      </c>
      <c r="F37" s="156" t="s">
        <v>61</v>
      </c>
      <c r="G37" s="141">
        <v>0</v>
      </c>
      <c r="H37" s="157">
        <v>10</v>
      </c>
    </row>
  </sheetData>
  <pageMargins left="0.75" right="0.75" top="1" bottom="1" header="0.5" footer="0.5"/>
  <pageSetup orientation="portrait"/>
  <headerFooter alignWithMargins="0"/>
  <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5"/>
  <dimension ref="A1:AE155"/>
  <sheetViews>
    <sheetView showGridLines="0" showRowColHeaders="0" zoomScale="90" zoomScaleNormal="90" zoomScalePageLayoutView="90" workbookViewId="0">
      <selection activeCell="K7" sqref="K7"/>
    </sheetView>
  </sheetViews>
  <sheetFormatPr defaultColWidth="8.7109375" defaultRowHeight="12.75" x14ac:dyDescent="0.2"/>
  <cols>
    <col min="1" max="1" width="2.7109375" customWidth="1"/>
    <col min="2" max="2" width="9.7109375" customWidth="1"/>
    <col min="3" max="3" width="20.7109375" customWidth="1"/>
    <col min="4" max="4" width="54.7109375" customWidth="1"/>
    <col min="5" max="9" width="8.7109375" customWidth="1"/>
    <col min="10" max="10" width="3.7109375" customWidth="1"/>
    <col min="11" max="11" width="8.28515625" bestFit="1" customWidth="1"/>
    <col min="12" max="12" width="7.42578125" bestFit="1" customWidth="1"/>
    <col min="13" max="13" width="13.140625" bestFit="1" customWidth="1"/>
  </cols>
  <sheetData>
    <row r="1" spans="1:31" ht="15.75" x14ac:dyDescent="0.25">
      <c r="A1" s="3"/>
      <c r="B1" s="33" t="s">
        <v>6</v>
      </c>
      <c r="C1" s="33" t="str">
        <f>user9</f>
        <v>Kappa</v>
      </c>
      <c r="D1" s="3"/>
      <c r="E1" s="3"/>
      <c r="F1" s="5"/>
      <c r="G1" s="5"/>
      <c r="H1" s="5"/>
      <c r="I1" s="5"/>
      <c r="K1" s="3"/>
      <c r="L1" s="3"/>
      <c r="M1" s="3"/>
      <c r="N1" s="3"/>
      <c r="O1" s="3"/>
      <c r="P1" s="3"/>
      <c r="Q1" s="3"/>
      <c r="R1" s="3"/>
      <c r="S1" s="3"/>
      <c r="T1" s="3"/>
      <c r="U1" s="3"/>
      <c r="V1" s="3"/>
      <c r="W1" s="3"/>
      <c r="X1" s="3"/>
      <c r="Y1" s="3"/>
      <c r="Z1" s="3"/>
      <c r="AA1" s="3"/>
      <c r="AB1" s="3"/>
      <c r="AC1" s="3"/>
      <c r="AD1" s="3"/>
      <c r="AE1" s="3"/>
    </row>
    <row r="2" spans="1:31" ht="15.75" x14ac:dyDescent="0.25">
      <c r="A2" s="3"/>
      <c r="B2" s="4"/>
      <c r="C2" s="3"/>
      <c r="D2" s="3"/>
      <c r="E2" s="3"/>
      <c r="F2" s="5"/>
      <c r="G2" s="5"/>
      <c r="H2" s="5"/>
      <c r="I2" s="5"/>
      <c r="K2" s="3"/>
      <c r="L2" s="3"/>
      <c r="M2" s="3"/>
      <c r="N2" s="3"/>
      <c r="O2" s="3"/>
      <c r="P2" s="3"/>
      <c r="Q2" s="3"/>
      <c r="R2" s="3"/>
      <c r="S2" s="3"/>
      <c r="T2" s="3"/>
      <c r="U2" s="3"/>
      <c r="V2" s="3"/>
      <c r="W2" s="3"/>
      <c r="X2" s="3"/>
      <c r="Y2" s="3"/>
      <c r="Z2" s="3"/>
      <c r="AA2" s="3"/>
      <c r="AB2" s="3"/>
      <c r="AC2" s="3"/>
      <c r="AD2" s="3"/>
      <c r="AE2" s="3"/>
    </row>
    <row r="3" spans="1:31" ht="15.75" x14ac:dyDescent="0.25">
      <c r="A3" s="3"/>
      <c r="B3" s="4"/>
      <c r="C3" s="3"/>
      <c r="D3" s="3"/>
      <c r="E3" s="3"/>
      <c r="F3" s="5"/>
      <c r="G3" s="5"/>
      <c r="H3" s="5"/>
      <c r="I3" s="5"/>
      <c r="L3" s="3"/>
      <c r="M3" s="3"/>
      <c r="N3" s="3"/>
      <c r="O3" s="3"/>
      <c r="P3" s="3"/>
      <c r="Q3" s="3"/>
      <c r="R3" s="3"/>
      <c r="S3" s="3"/>
      <c r="T3" s="3"/>
      <c r="U3" s="3"/>
      <c r="V3" s="3"/>
      <c r="W3" s="3"/>
      <c r="X3" s="3"/>
      <c r="Y3" s="3"/>
      <c r="Z3" s="3"/>
      <c r="AA3" s="3"/>
      <c r="AB3" s="3"/>
      <c r="AC3" s="3"/>
      <c r="AD3" s="3"/>
      <c r="AE3" s="3"/>
    </row>
    <row r="4" spans="1:31" ht="15.75" x14ac:dyDescent="0.25">
      <c r="A4" s="3"/>
      <c r="B4" s="4"/>
      <c r="C4" s="3"/>
      <c r="D4" s="3"/>
      <c r="E4" s="3"/>
      <c r="F4" s="5"/>
      <c r="G4" s="5"/>
      <c r="H4" s="5"/>
      <c r="I4" s="5"/>
      <c r="K4" s="26"/>
      <c r="L4" s="26"/>
      <c r="M4" s="26"/>
      <c r="N4" s="26"/>
      <c r="O4" s="26"/>
      <c r="P4" s="3"/>
      <c r="Q4" s="3"/>
      <c r="R4" s="3"/>
      <c r="S4" s="3"/>
      <c r="T4" s="3"/>
      <c r="U4" s="3"/>
      <c r="V4" s="3"/>
      <c r="W4" s="3"/>
      <c r="X4" s="3"/>
      <c r="Y4" s="3"/>
      <c r="Z4" s="3"/>
      <c r="AA4" s="3"/>
      <c r="AB4" s="3"/>
      <c r="AC4" s="3"/>
      <c r="AD4" s="3"/>
      <c r="AE4" s="3"/>
    </row>
    <row r="5" spans="1:31" ht="16.5" thickBot="1" x14ac:dyDescent="0.3">
      <c r="A5" s="3"/>
      <c r="B5" s="4"/>
      <c r="C5" s="3"/>
      <c r="D5" s="3"/>
      <c r="E5" s="3"/>
      <c r="F5" s="5"/>
      <c r="G5" s="5"/>
      <c r="H5" s="5"/>
      <c r="I5" s="5"/>
      <c r="K5" s="26"/>
      <c r="L5" s="3"/>
      <c r="M5" s="26"/>
      <c r="N5" s="26"/>
      <c r="O5" s="26"/>
      <c r="P5" s="3"/>
      <c r="Q5" s="3"/>
      <c r="R5" s="3"/>
      <c r="S5" s="3"/>
      <c r="T5" s="3"/>
      <c r="U5" s="3"/>
      <c r="V5" s="3"/>
      <c r="W5" s="3"/>
      <c r="X5" s="3"/>
      <c r="Y5" s="3"/>
      <c r="Z5" s="3"/>
      <c r="AA5" s="3"/>
      <c r="AB5" s="3"/>
      <c r="AC5" s="3"/>
      <c r="AD5" s="3"/>
      <c r="AE5" s="3"/>
    </row>
    <row r="6" spans="1:31" ht="15.75" x14ac:dyDescent="0.25">
      <c r="A6" s="3"/>
      <c r="B6" s="4"/>
      <c r="C6" s="3"/>
      <c r="D6" s="3"/>
      <c r="E6" s="3"/>
      <c r="F6" s="5"/>
      <c r="G6" s="5"/>
      <c r="H6" s="5"/>
      <c r="I6" s="5"/>
      <c r="L6" s="26"/>
      <c r="M6" s="26"/>
      <c r="N6" s="26"/>
      <c r="O6" s="26"/>
      <c r="P6" s="3"/>
      <c r="Q6" s="3"/>
      <c r="R6" s="3"/>
      <c r="S6" s="3"/>
      <c r="T6" s="3"/>
      <c r="U6" s="3"/>
      <c r="V6" s="190" t="s">
        <v>34</v>
      </c>
      <c r="W6" s="191"/>
      <c r="X6" s="192"/>
      <c r="Y6" s="3"/>
      <c r="Z6" s="3"/>
      <c r="AA6" s="3"/>
      <c r="AB6" s="3"/>
      <c r="AC6" s="3"/>
      <c r="AD6" s="3"/>
      <c r="AE6" s="3"/>
    </row>
    <row r="7" spans="1:31" ht="15.75" x14ac:dyDescent="0.25">
      <c r="A7" s="3"/>
      <c r="B7" s="3"/>
      <c r="C7" s="3"/>
      <c r="D7" s="3"/>
      <c r="E7" s="3"/>
      <c r="F7" s="3"/>
      <c r="G7" s="3"/>
      <c r="H7" s="3"/>
      <c r="I7" s="3"/>
      <c r="K7" s="27"/>
      <c r="L7" s="27"/>
      <c r="M7" s="27"/>
      <c r="N7" s="26"/>
      <c r="O7" s="26"/>
      <c r="P7" s="3"/>
      <c r="Q7" s="3"/>
      <c r="R7" s="3"/>
      <c r="S7" s="3"/>
      <c r="T7" s="3"/>
      <c r="U7" s="3"/>
      <c r="V7" s="187" t="s">
        <v>35</v>
      </c>
      <c r="W7" s="188"/>
      <c r="X7" s="189"/>
      <c r="Y7" s="3"/>
      <c r="Z7" s="3"/>
      <c r="AA7" s="3"/>
      <c r="AB7" s="3"/>
      <c r="AC7" s="3"/>
      <c r="AD7" s="3"/>
      <c r="AE7" s="3"/>
    </row>
    <row r="8" spans="1:31" ht="15.75" x14ac:dyDescent="0.25">
      <c r="F8" s="48" t="str">
        <f>Facilitator!$D$34</f>
        <v>Cost</v>
      </c>
      <c r="G8" s="48" t="str">
        <f>Facilitator!$D$35</f>
        <v>Revenue</v>
      </c>
      <c r="H8" s="48" t="str">
        <f>Facilitator!$D$36</f>
        <v xml:space="preserve">Mission </v>
      </c>
      <c r="I8" s="48" t="str">
        <f>Facilitator!$D$37</f>
        <v>Merit</v>
      </c>
      <c r="K8" s="15"/>
      <c r="L8" s="15"/>
      <c r="M8" s="15"/>
      <c r="N8" s="14"/>
      <c r="O8" s="14"/>
      <c r="V8" s="187" t="s">
        <v>30</v>
      </c>
      <c r="W8" s="188"/>
      <c r="X8" s="189"/>
    </row>
    <row r="9" spans="1:31" x14ac:dyDescent="0.2">
      <c r="B9" s="32" t="s">
        <v>0</v>
      </c>
      <c r="C9" s="32" t="s">
        <v>1</v>
      </c>
      <c r="D9" s="32" t="s">
        <v>2</v>
      </c>
      <c r="F9" s="48" t="str">
        <f>Facilitator!$F$34</f>
        <v>in $1000's</v>
      </c>
      <c r="G9" s="48" t="str">
        <f>Facilitator!$F$35</f>
        <v>in $1000's</v>
      </c>
      <c r="H9" s="49" t="s">
        <v>7</v>
      </c>
      <c r="I9" s="49" t="s">
        <v>8</v>
      </c>
      <c r="K9" s="15"/>
      <c r="L9" s="20"/>
      <c r="M9" s="20"/>
      <c r="N9" s="14"/>
      <c r="O9" s="14"/>
      <c r="V9" s="87" t="s">
        <v>33</v>
      </c>
      <c r="W9" s="15"/>
      <c r="X9" s="88" t="s">
        <v>32</v>
      </c>
    </row>
    <row r="10" spans="1:31" x14ac:dyDescent="0.2">
      <c r="B10" s="1"/>
      <c r="C10" s="1"/>
      <c r="D10" s="1"/>
      <c r="E10" s="1"/>
      <c r="F10" s="7"/>
      <c r="G10" s="8"/>
      <c r="H10" s="7"/>
      <c r="I10" s="7"/>
      <c r="K10" s="15"/>
      <c r="L10" s="15"/>
      <c r="M10" s="15"/>
      <c r="N10" s="14"/>
      <c r="O10" s="14"/>
      <c r="V10" s="18"/>
      <c r="W10" s="15"/>
      <c r="X10" s="19"/>
    </row>
    <row r="11" spans="1:31" ht="15.75" x14ac:dyDescent="0.25">
      <c r="B11" s="42">
        <v>1</v>
      </c>
      <c r="C11" s="42" t="str">
        <f>IF(ISTEXT(act_1)=TRUE,act_1,"")</f>
        <v/>
      </c>
      <c r="D11" s="42" t="str">
        <f>IF(ISTEXT(act_1_desc)=TRUE,act_1_desc,"")</f>
        <v>permanent exhibits</v>
      </c>
      <c r="E11" s="43"/>
      <c r="F11" s="72"/>
      <c r="G11" s="78"/>
      <c r="H11" s="44"/>
      <c r="I11" s="44"/>
      <c r="K11" s="16"/>
      <c r="L11" s="15"/>
      <c r="M11" s="15"/>
      <c r="N11" s="14"/>
      <c r="O11" s="14"/>
      <c r="V11" s="89">
        <f>G11-F11</f>
        <v>0</v>
      </c>
      <c r="W11" s="15"/>
      <c r="X11" s="90" t="e">
        <f>G11/F11</f>
        <v>#DIV/0!</v>
      </c>
    </row>
    <row r="12" spans="1:31" x14ac:dyDescent="0.2">
      <c r="B12" s="1"/>
      <c r="C12" s="1"/>
      <c r="D12" s="1"/>
      <c r="E12" s="1"/>
      <c r="F12" s="73"/>
      <c r="G12" s="79"/>
      <c r="H12" s="7"/>
      <c r="I12" s="7"/>
      <c r="K12" s="16"/>
      <c r="L12" s="15"/>
      <c r="M12" s="15"/>
      <c r="N12" s="14"/>
      <c r="O12" s="14"/>
      <c r="V12" s="89"/>
      <c r="W12" s="15"/>
      <c r="X12" s="90"/>
    </row>
    <row r="13" spans="1:31" x14ac:dyDescent="0.2">
      <c r="B13" s="2"/>
      <c r="C13" s="2"/>
      <c r="D13" s="2"/>
      <c r="E13" s="2"/>
      <c r="F13" s="74"/>
      <c r="G13" s="80"/>
      <c r="H13" s="9"/>
      <c r="I13" s="9"/>
      <c r="K13" s="16"/>
      <c r="L13" s="15"/>
      <c r="M13" s="15"/>
      <c r="N13" s="14"/>
      <c r="O13" s="14"/>
      <c r="V13" s="89"/>
      <c r="W13" s="15"/>
      <c r="X13" s="90"/>
    </row>
    <row r="14" spans="1:31" ht="15.75" x14ac:dyDescent="0.25">
      <c r="B14" s="45">
        <v>2</v>
      </c>
      <c r="C14" s="45" t="str">
        <f>IF(ISTEXT(act_2)=TRUE,act_2,"")</f>
        <v/>
      </c>
      <c r="D14" s="45" t="str">
        <f>IF(ISTEXT(act_2_desc)=TRUE,act_2_desc,"")</f>
        <v>special exhibitions</v>
      </c>
      <c r="E14" s="46"/>
      <c r="F14" s="75"/>
      <c r="G14" s="81"/>
      <c r="H14" s="47"/>
      <c r="I14" s="47"/>
      <c r="K14" s="16"/>
      <c r="L14" s="15"/>
      <c r="M14" s="15"/>
      <c r="N14" s="14"/>
      <c r="O14" s="14"/>
      <c r="V14" s="89">
        <f>G14-F14</f>
        <v>0</v>
      </c>
      <c r="W14" s="15"/>
      <c r="X14" s="90" t="e">
        <f>G14/F14</f>
        <v>#DIV/0!</v>
      </c>
    </row>
    <row r="15" spans="1:31" x14ac:dyDescent="0.2">
      <c r="B15" s="2"/>
      <c r="C15" s="2"/>
      <c r="D15" s="2"/>
      <c r="E15" s="2"/>
      <c r="F15" s="74"/>
      <c r="G15" s="80"/>
      <c r="H15" s="9"/>
      <c r="I15" s="9"/>
      <c r="K15" s="16"/>
      <c r="L15" s="15"/>
      <c r="M15" s="15"/>
      <c r="N15" s="14"/>
      <c r="O15" s="14"/>
      <c r="V15" s="89"/>
      <c r="W15" s="15"/>
      <c r="X15" s="90"/>
    </row>
    <row r="16" spans="1:31" x14ac:dyDescent="0.2">
      <c r="B16" s="1"/>
      <c r="C16" s="1"/>
      <c r="D16" s="1"/>
      <c r="E16" s="1"/>
      <c r="F16" s="73"/>
      <c r="G16" s="79"/>
      <c r="H16" s="7"/>
      <c r="I16" s="7"/>
      <c r="K16" s="16"/>
      <c r="L16" s="15"/>
      <c r="M16" s="15"/>
      <c r="N16" s="14"/>
      <c r="O16" s="14"/>
      <c r="V16" s="89"/>
      <c r="W16" s="15"/>
      <c r="X16" s="90"/>
    </row>
    <row r="17" spans="2:24" ht="15.75" x14ac:dyDescent="0.25">
      <c r="B17" s="42">
        <v>3</v>
      </c>
      <c r="C17" s="42" t="str">
        <f>IF(ISTEXT(act_3)=TRUE,act_3,"")</f>
        <v/>
      </c>
      <c r="D17" s="42" t="str">
        <f>IF(ISTEXT(act_3_desc)=TRUE,act_3_desc,"")</f>
        <v>collections/conservation</v>
      </c>
      <c r="E17" s="43"/>
      <c r="F17" s="72"/>
      <c r="G17" s="78"/>
      <c r="H17" s="44"/>
      <c r="I17" s="44"/>
      <c r="K17" s="16"/>
      <c r="L17" s="15"/>
      <c r="M17" s="15"/>
      <c r="N17" s="14"/>
      <c r="O17" s="14"/>
      <c r="V17" s="89">
        <f>G17-F17</f>
        <v>0</v>
      </c>
      <c r="W17" s="15"/>
      <c r="X17" s="90" t="e">
        <f>G17/F17</f>
        <v>#DIV/0!</v>
      </c>
    </row>
    <row r="18" spans="2:24" x14ac:dyDescent="0.2">
      <c r="B18" s="1"/>
      <c r="C18" s="1"/>
      <c r="D18" s="1"/>
      <c r="E18" s="1"/>
      <c r="F18" s="73"/>
      <c r="G18" s="79"/>
      <c r="H18" s="7"/>
      <c r="I18" s="7"/>
      <c r="K18" s="16"/>
      <c r="L18" s="15"/>
      <c r="M18" s="15"/>
      <c r="N18" s="14"/>
      <c r="O18" s="14"/>
      <c r="V18" s="89"/>
      <c r="W18" s="15"/>
      <c r="X18" s="90"/>
    </row>
    <row r="19" spans="2:24" x14ac:dyDescent="0.2">
      <c r="B19" s="2"/>
      <c r="C19" s="2"/>
      <c r="D19" s="2"/>
      <c r="E19" s="2"/>
      <c r="F19" s="74"/>
      <c r="G19" s="80"/>
      <c r="H19" s="9"/>
      <c r="I19" s="9"/>
      <c r="K19" s="16"/>
      <c r="L19" s="15"/>
      <c r="M19" s="15"/>
      <c r="N19" s="14"/>
      <c r="O19" s="14"/>
      <c r="V19" s="89"/>
      <c r="W19" s="15"/>
      <c r="X19" s="90"/>
    </row>
    <row r="20" spans="2:24" ht="15.75" x14ac:dyDescent="0.25">
      <c r="B20" s="45">
        <v>4</v>
      </c>
      <c r="C20" s="45" t="str">
        <f>IF(ISTEXT(act_4)=TRUE,act_4,"")</f>
        <v/>
      </c>
      <c r="D20" s="45" t="str">
        <f>IF(ISTEXT(act_4_desc)=TRUE,act_4_desc,"")</f>
        <v>public programs</v>
      </c>
      <c r="E20" s="46"/>
      <c r="F20" s="75"/>
      <c r="G20" s="81"/>
      <c r="H20" s="47"/>
      <c r="I20" s="47"/>
      <c r="K20" s="16"/>
      <c r="L20" s="15"/>
      <c r="M20" s="15"/>
      <c r="N20" s="14"/>
      <c r="O20" s="14"/>
      <c r="V20" s="89">
        <f>G20-F20</f>
        <v>0</v>
      </c>
      <c r="W20" s="15"/>
      <c r="X20" s="90" t="e">
        <f>G20/F20</f>
        <v>#DIV/0!</v>
      </c>
    </row>
    <row r="21" spans="2:24" x14ac:dyDescent="0.2">
      <c r="B21" s="2"/>
      <c r="C21" s="2"/>
      <c r="D21" s="2"/>
      <c r="E21" s="2"/>
      <c r="F21" s="74"/>
      <c r="G21" s="80"/>
      <c r="H21" s="9"/>
      <c r="I21" s="9"/>
      <c r="K21" s="16"/>
      <c r="L21" s="15"/>
      <c r="M21" s="15"/>
      <c r="N21" s="14"/>
      <c r="O21" s="14"/>
      <c r="V21" s="89"/>
      <c r="W21" s="15"/>
      <c r="X21" s="90"/>
    </row>
    <row r="22" spans="2:24" x14ac:dyDescent="0.2">
      <c r="B22" s="1"/>
      <c r="C22" s="1"/>
      <c r="D22" s="1"/>
      <c r="E22" s="1"/>
      <c r="F22" s="73"/>
      <c r="G22" s="79"/>
      <c r="H22" s="7"/>
      <c r="I22" s="7"/>
      <c r="K22" s="16"/>
      <c r="L22" s="15"/>
      <c r="M22" s="15"/>
      <c r="N22" s="14"/>
      <c r="O22" s="14"/>
      <c r="V22" s="89"/>
      <c r="W22" s="15"/>
      <c r="X22" s="90"/>
    </row>
    <row r="23" spans="2:24" ht="15.75" x14ac:dyDescent="0.25">
      <c r="B23" s="42">
        <v>5</v>
      </c>
      <c r="C23" s="42" t="str">
        <f>IF(ISTEXT(act_5)=TRUE,act_5,"")</f>
        <v/>
      </c>
      <c r="D23" s="42" t="str">
        <f>IF(ISTEXT(act_5_desc)=TRUE,act_5_desc,"")</f>
        <v>education</v>
      </c>
      <c r="E23" s="43"/>
      <c r="F23" s="72"/>
      <c r="G23" s="78"/>
      <c r="H23" s="44"/>
      <c r="I23" s="44"/>
      <c r="K23" s="16"/>
      <c r="L23" s="15"/>
      <c r="M23" s="15"/>
      <c r="N23" s="14"/>
      <c r="O23" s="14"/>
      <c r="V23" s="89">
        <f>G23-F23</f>
        <v>0</v>
      </c>
      <c r="W23" s="15"/>
      <c r="X23" s="90" t="e">
        <f>G23/F23</f>
        <v>#DIV/0!</v>
      </c>
    </row>
    <row r="24" spans="2:24" x14ac:dyDescent="0.2">
      <c r="B24" s="1"/>
      <c r="C24" s="1"/>
      <c r="D24" s="1"/>
      <c r="E24" s="1"/>
      <c r="F24" s="73"/>
      <c r="G24" s="79"/>
      <c r="H24" s="7"/>
      <c r="I24" s="7"/>
      <c r="K24" s="16"/>
      <c r="L24" s="15"/>
      <c r="M24" s="15"/>
      <c r="N24" s="14"/>
      <c r="O24" s="14"/>
      <c r="V24" s="89"/>
      <c r="W24" s="15"/>
      <c r="X24" s="90"/>
    </row>
    <row r="25" spans="2:24" x14ac:dyDescent="0.2">
      <c r="B25" s="2"/>
      <c r="C25" s="2"/>
      <c r="D25" s="2"/>
      <c r="E25" s="2"/>
      <c r="F25" s="74"/>
      <c r="G25" s="80"/>
      <c r="H25" s="9"/>
      <c r="I25" s="9"/>
      <c r="K25" s="16"/>
      <c r="L25" s="15"/>
      <c r="M25" s="15"/>
      <c r="N25" s="14"/>
      <c r="O25" s="14"/>
      <c r="V25" s="89"/>
      <c r="W25" s="15"/>
      <c r="X25" s="90"/>
    </row>
    <row r="26" spans="2:24" ht="15.75" x14ac:dyDescent="0.25">
      <c r="B26" s="45">
        <v>6</v>
      </c>
      <c r="C26" s="45" t="str">
        <f>IF(ISTEXT(act_6)=TRUE,act_6,"")</f>
        <v/>
      </c>
      <c r="D26" s="45" t="str">
        <f>IF(ISTEXT(act_6_desc)=TRUE,act_6_desc,"")</f>
        <v>research</v>
      </c>
      <c r="E26" s="46"/>
      <c r="F26" s="75"/>
      <c r="G26" s="81"/>
      <c r="H26" s="47"/>
      <c r="I26" s="47"/>
      <c r="K26" s="16"/>
      <c r="L26" s="15"/>
      <c r="M26" s="15"/>
      <c r="N26" s="14"/>
      <c r="O26" s="14"/>
      <c r="V26" s="89">
        <f>G26-F26</f>
        <v>0</v>
      </c>
      <c r="W26" s="15"/>
      <c r="X26" s="90" t="e">
        <f>G26/F26</f>
        <v>#DIV/0!</v>
      </c>
    </row>
    <row r="27" spans="2:24" x14ac:dyDescent="0.2">
      <c r="B27" s="2"/>
      <c r="C27" s="2"/>
      <c r="D27" s="2"/>
      <c r="E27" s="30"/>
      <c r="F27" s="76"/>
      <c r="G27" s="82"/>
      <c r="H27" s="13"/>
      <c r="I27" s="13"/>
      <c r="K27" s="16"/>
      <c r="L27" s="15"/>
      <c r="M27" s="15"/>
      <c r="N27" s="14"/>
      <c r="O27" s="14"/>
      <c r="V27" s="89"/>
      <c r="W27" s="15"/>
      <c r="X27" s="90"/>
    </row>
    <row r="28" spans="2:24" x14ac:dyDescent="0.2">
      <c r="B28" s="1"/>
      <c r="C28" s="1"/>
      <c r="D28" s="1"/>
      <c r="E28" s="28"/>
      <c r="F28" s="77"/>
      <c r="G28" s="83"/>
      <c r="H28" s="12"/>
      <c r="I28" s="12"/>
      <c r="K28" s="16"/>
      <c r="L28" s="15"/>
      <c r="M28" s="15"/>
      <c r="N28" s="14"/>
      <c r="O28" s="14"/>
      <c r="V28" s="89"/>
      <c r="W28" s="15"/>
      <c r="X28" s="90"/>
    </row>
    <row r="29" spans="2:24" ht="15.75" x14ac:dyDescent="0.25">
      <c r="B29" s="42">
        <v>7</v>
      </c>
      <c r="C29" s="42" t="str">
        <f>IF(ISTEXT(act_7)=TRUE,act_7,"")</f>
        <v/>
      </c>
      <c r="D29" s="42" t="str">
        <f>IF(ISTEXT(act_7_desc)=TRUE,act_7_desc,"")</f>
        <v>administration</v>
      </c>
      <c r="E29" s="43"/>
      <c r="F29" s="72"/>
      <c r="G29" s="78"/>
      <c r="H29" s="44"/>
      <c r="I29" s="44"/>
      <c r="K29" s="16"/>
      <c r="L29" s="15"/>
      <c r="M29" s="15"/>
      <c r="N29" s="14"/>
      <c r="O29" s="14"/>
      <c r="V29" s="89">
        <f>G29-F29</f>
        <v>0</v>
      </c>
      <c r="W29" s="15"/>
      <c r="X29" s="90" t="e">
        <f>G29/F29</f>
        <v>#DIV/0!</v>
      </c>
    </row>
    <row r="30" spans="2:24" x14ac:dyDescent="0.2">
      <c r="B30" s="1"/>
      <c r="C30" s="1"/>
      <c r="D30" s="1"/>
      <c r="E30" s="28"/>
      <c r="F30" s="77"/>
      <c r="G30" s="83"/>
      <c r="H30" s="12"/>
      <c r="I30" s="12"/>
      <c r="K30" s="16"/>
      <c r="L30" s="15"/>
      <c r="M30" s="15"/>
      <c r="N30" s="14"/>
      <c r="O30" s="14"/>
      <c r="V30" s="89"/>
      <c r="W30" s="15"/>
      <c r="X30" s="90"/>
    </row>
    <row r="31" spans="2:24" x14ac:dyDescent="0.2">
      <c r="B31" s="2"/>
      <c r="C31" s="2"/>
      <c r="D31" s="2"/>
      <c r="E31" s="30"/>
      <c r="F31" s="76"/>
      <c r="G31" s="82"/>
      <c r="H31" s="13"/>
      <c r="I31" s="13"/>
      <c r="K31" s="16"/>
      <c r="L31" s="15"/>
      <c r="M31" s="15"/>
      <c r="N31" s="14"/>
      <c r="O31" s="14"/>
      <c r="V31" s="89"/>
      <c r="W31" s="15"/>
      <c r="X31" s="90"/>
    </row>
    <row r="32" spans="2:24" ht="15.75" x14ac:dyDescent="0.25">
      <c r="B32" s="45">
        <v>8</v>
      </c>
      <c r="C32" s="45" t="str">
        <f>IF(ISTEXT(act_8)=TRUE,act_8,"")</f>
        <v/>
      </c>
      <c r="D32" s="45" t="str">
        <f>IF(ISTEXT(act_8_desc)=TRUE,act_8_desc,"")</f>
        <v>development</v>
      </c>
      <c r="E32" s="46"/>
      <c r="F32" s="75"/>
      <c r="G32" s="81"/>
      <c r="H32" s="47"/>
      <c r="I32" s="47"/>
      <c r="K32" s="16"/>
      <c r="L32" s="15"/>
      <c r="M32" s="15"/>
      <c r="N32" s="14"/>
      <c r="O32" s="14"/>
      <c r="V32" s="89">
        <f>G32-F32</f>
        <v>0</v>
      </c>
      <c r="W32" s="15"/>
      <c r="X32" s="90" t="e">
        <f>G32/F32</f>
        <v>#DIV/0!</v>
      </c>
    </row>
    <row r="33" spans="2:24" x14ac:dyDescent="0.2">
      <c r="B33" s="2"/>
      <c r="C33" s="2"/>
      <c r="D33" s="2"/>
      <c r="E33" s="30"/>
      <c r="F33" s="76"/>
      <c r="G33" s="82"/>
      <c r="H33" s="13"/>
      <c r="I33" s="13"/>
      <c r="K33" s="16"/>
      <c r="L33" s="15"/>
      <c r="M33" s="15"/>
      <c r="N33" s="14"/>
      <c r="O33" s="14"/>
      <c r="V33" s="89"/>
      <c r="W33" s="15"/>
      <c r="X33" s="90"/>
    </row>
    <row r="34" spans="2:24" x14ac:dyDescent="0.2">
      <c r="B34" s="1"/>
      <c r="C34" s="1"/>
      <c r="D34" s="1"/>
      <c r="E34" s="28"/>
      <c r="F34" s="77"/>
      <c r="G34" s="83"/>
      <c r="H34" s="12"/>
      <c r="I34" s="12"/>
      <c r="K34" s="16"/>
      <c r="L34" s="15"/>
      <c r="M34" s="15"/>
      <c r="N34" s="14"/>
      <c r="O34" s="14"/>
      <c r="V34" s="89"/>
      <c r="W34" s="15"/>
      <c r="X34" s="90"/>
    </row>
    <row r="35" spans="2:24" ht="15.75" x14ac:dyDescent="0.25">
      <c r="B35" s="42">
        <v>9</v>
      </c>
      <c r="C35" s="42" t="str">
        <f>IF(ISTEXT(act_9)=TRUE,act_9,"")</f>
        <v/>
      </c>
      <c r="D35" s="42" t="str">
        <f>IF(ISTEXT(act_9_desc)=TRUE,act_9_desc,"")</f>
        <v>shop</v>
      </c>
      <c r="E35" s="43"/>
      <c r="F35" s="72"/>
      <c r="G35" s="78"/>
      <c r="H35" s="44"/>
      <c r="I35" s="44"/>
      <c r="K35" s="16"/>
      <c r="L35" s="15"/>
      <c r="M35" s="15"/>
      <c r="N35" s="14"/>
      <c r="O35" s="14"/>
      <c r="V35" s="89">
        <f>G35-F35</f>
        <v>0</v>
      </c>
      <c r="W35" s="15"/>
      <c r="X35" s="90" t="e">
        <f>G35/F35</f>
        <v>#DIV/0!</v>
      </c>
    </row>
    <row r="36" spans="2:24" x14ac:dyDescent="0.2">
      <c r="B36" s="1"/>
      <c r="C36" s="1"/>
      <c r="D36" s="1"/>
      <c r="E36" s="28"/>
      <c r="F36" s="77"/>
      <c r="G36" s="83"/>
      <c r="H36" s="12"/>
      <c r="I36" s="12"/>
      <c r="K36" s="16"/>
      <c r="L36" s="15"/>
      <c r="M36" s="15"/>
      <c r="N36" s="14"/>
      <c r="O36" s="14"/>
      <c r="V36" s="89"/>
      <c r="W36" s="15"/>
      <c r="X36" s="90"/>
    </row>
    <row r="37" spans="2:24" x14ac:dyDescent="0.2">
      <c r="B37" s="2"/>
      <c r="C37" s="2"/>
      <c r="D37" s="2"/>
      <c r="E37" s="30"/>
      <c r="F37" s="76"/>
      <c r="G37" s="82"/>
      <c r="H37" s="13"/>
      <c r="I37" s="13"/>
      <c r="K37" s="16"/>
      <c r="L37" s="15"/>
      <c r="M37" s="15"/>
      <c r="N37" s="14"/>
      <c r="O37" s="14"/>
      <c r="V37" s="89"/>
      <c r="W37" s="15"/>
      <c r="X37" s="90"/>
    </row>
    <row r="38" spans="2:24" ht="15.75" x14ac:dyDescent="0.25">
      <c r="B38" s="45">
        <v>10</v>
      </c>
      <c r="C38" s="45" t="str">
        <f>IF(ISTEXT(act_10)=TRUE,act_10,"")</f>
        <v/>
      </c>
      <c r="D38" s="45" t="str">
        <f>IF(ISTEXT(act_10_desc)=TRUE,act_10_desc,"")</f>
        <v>food services</v>
      </c>
      <c r="E38" s="46"/>
      <c r="F38" s="75"/>
      <c r="G38" s="81"/>
      <c r="H38" s="47"/>
      <c r="I38" s="47"/>
      <c r="K38" s="16"/>
      <c r="L38" s="15"/>
      <c r="M38" s="15"/>
      <c r="N38" s="14"/>
      <c r="O38" s="14"/>
      <c r="V38" s="89">
        <f>G38-F38</f>
        <v>0</v>
      </c>
      <c r="W38" s="15"/>
      <c r="X38" s="90" t="e">
        <f>G38/F38</f>
        <v>#DIV/0!</v>
      </c>
    </row>
    <row r="39" spans="2:24" ht="13.5" thickBot="1" x14ac:dyDescent="0.25">
      <c r="B39" s="2"/>
      <c r="C39" s="2"/>
      <c r="D39" s="2"/>
      <c r="E39" s="30"/>
      <c r="F39" s="13"/>
      <c r="G39" s="31"/>
      <c r="H39" s="13"/>
      <c r="I39" s="13"/>
      <c r="K39" s="16"/>
      <c r="L39" s="15"/>
      <c r="M39" s="15"/>
      <c r="N39" s="14"/>
      <c r="O39" s="14"/>
      <c r="V39" s="94"/>
      <c r="W39" s="91"/>
      <c r="X39" s="95"/>
    </row>
    <row r="40" spans="2:24" x14ac:dyDescent="0.2">
      <c r="F40" s="6"/>
      <c r="G40" s="6"/>
      <c r="H40" s="6"/>
      <c r="I40" s="6"/>
      <c r="K40" s="14"/>
      <c r="L40" s="14"/>
      <c r="M40" s="14"/>
      <c r="N40" s="14"/>
      <c r="O40" s="14"/>
    </row>
    <row r="41" spans="2:24" x14ac:dyDescent="0.2">
      <c r="F41" s="6"/>
      <c r="G41" s="6"/>
      <c r="H41" s="6"/>
      <c r="I41" s="6"/>
      <c r="K41" s="16"/>
      <c r="L41" s="22"/>
      <c r="M41" s="22"/>
      <c r="N41" s="14"/>
      <c r="O41" s="14"/>
    </row>
    <row r="42" spans="2:24" x14ac:dyDescent="0.2">
      <c r="F42" s="6"/>
      <c r="G42" s="6"/>
      <c r="H42" s="6"/>
      <c r="I42" s="6"/>
      <c r="K42" s="14"/>
      <c r="L42" s="14"/>
      <c r="M42" s="14"/>
      <c r="N42" s="14"/>
      <c r="O42" s="14"/>
    </row>
    <row r="43" spans="2:24" x14ac:dyDescent="0.2">
      <c r="F43" s="6"/>
      <c r="G43" s="6"/>
      <c r="H43" s="6"/>
      <c r="I43" s="6"/>
      <c r="K43" s="14"/>
      <c r="L43" s="14"/>
      <c r="M43" s="14"/>
      <c r="N43" s="14"/>
      <c r="O43" s="14"/>
    </row>
    <row r="44" spans="2:24" x14ac:dyDescent="0.2">
      <c r="F44" s="6"/>
      <c r="G44" s="6"/>
      <c r="H44" s="6"/>
      <c r="I44" s="6"/>
      <c r="K44" s="14"/>
      <c r="L44" s="14"/>
      <c r="M44" s="14"/>
      <c r="N44" s="14"/>
      <c r="O44" s="14"/>
    </row>
    <row r="45" spans="2:24" x14ac:dyDescent="0.2">
      <c r="F45" s="6"/>
      <c r="G45" s="6"/>
      <c r="H45" s="6"/>
      <c r="I45" s="6"/>
      <c r="K45" s="14"/>
      <c r="L45" s="14"/>
      <c r="M45" s="14"/>
      <c r="N45" s="14"/>
      <c r="O45" s="14"/>
    </row>
    <row r="46" spans="2:24" x14ac:dyDescent="0.2">
      <c r="F46" s="6"/>
      <c r="G46" s="6"/>
      <c r="H46" s="6"/>
      <c r="I46" s="6"/>
    </row>
    <row r="47" spans="2:24" x14ac:dyDescent="0.2">
      <c r="F47" s="6"/>
      <c r="G47" s="6"/>
      <c r="H47" s="6"/>
      <c r="I47" s="6"/>
    </row>
    <row r="48" spans="2:24" x14ac:dyDescent="0.2">
      <c r="F48" s="6"/>
      <c r="G48" s="6"/>
      <c r="H48" s="6"/>
      <c r="I48" s="6"/>
    </row>
    <row r="49" spans="6:9" x14ac:dyDescent="0.2">
      <c r="F49" s="6"/>
      <c r="G49" s="6"/>
      <c r="H49" s="6"/>
      <c r="I49" s="6"/>
    </row>
    <row r="50" spans="6:9" x14ac:dyDescent="0.2">
      <c r="F50" s="6"/>
      <c r="G50" s="6"/>
      <c r="H50" s="6"/>
      <c r="I50" s="6"/>
    </row>
    <row r="51" spans="6:9" x14ac:dyDescent="0.2">
      <c r="F51" s="6"/>
      <c r="G51" s="6"/>
      <c r="H51" s="6"/>
      <c r="I51" s="6"/>
    </row>
    <row r="52" spans="6:9" x14ac:dyDescent="0.2">
      <c r="F52" s="6"/>
      <c r="G52" s="6"/>
      <c r="H52" s="6"/>
      <c r="I52" s="6"/>
    </row>
    <row r="53" spans="6:9" x14ac:dyDescent="0.2">
      <c r="F53" s="6"/>
      <c r="G53" s="6"/>
      <c r="H53" s="6"/>
      <c r="I53" s="6"/>
    </row>
    <row r="54" spans="6:9" x14ac:dyDescent="0.2">
      <c r="F54" s="6"/>
      <c r="G54" s="6"/>
      <c r="H54" s="6"/>
      <c r="I54" s="6"/>
    </row>
    <row r="55" spans="6:9" x14ac:dyDescent="0.2">
      <c r="F55" s="6"/>
      <c r="G55" s="6"/>
      <c r="H55" s="6"/>
      <c r="I55" s="6"/>
    </row>
    <row r="56" spans="6:9" x14ac:dyDescent="0.2">
      <c r="F56" s="6"/>
      <c r="G56" s="6"/>
      <c r="H56" s="6"/>
      <c r="I56" s="6"/>
    </row>
    <row r="57" spans="6:9" x14ac:dyDescent="0.2">
      <c r="F57" s="6"/>
      <c r="G57" s="6"/>
      <c r="H57" s="6"/>
      <c r="I57" s="6"/>
    </row>
    <row r="58" spans="6:9" x14ac:dyDescent="0.2">
      <c r="F58" s="6"/>
      <c r="G58" s="6"/>
      <c r="H58" s="6"/>
      <c r="I58" s="6"/>
    </row>
    <row r="59" spans="6:9" x14ac:dyDescent="0.2">
      <c r="F59" s="6"/>
      <c r="G59" s="6"/>
      <c r="H59" s="6"/>
      <c r="I59" s="6"/>
    </row>
    <row r="60" spans="6:9" x14ac:dyDescent="0.2">
      <c r="F60" s="6"/>
      <c r="G60" s="6"/>
      <c r="H60" s="6"/>
      <c r="I60" s="6"/>
    </row>
    <row r="61" spans="6:9" x14ac:dyDescent="0.2">
      <c r="F61" s="6"/>
      <c r="G61" s="6"/>
      <c r="H61" s="6"/>
      <c r="I61" s="6"/>
    </row>
    <row r="62" spans="6:9" x14ac:dyDescent="0.2">
      <c r="F62" s="6"/>
      <c r="G62" s="6"/>
      <c r="H62" s="6"/>
      <c r="I62" s="6"/>
    </row>
    <row r="63" spans="6:9" x14ac:dyDescent="0.2">
      <c r="F63" s="6"/>
      <c r="G63" s="6"/>
      <c r="H63" s="6"/>
      <c r="I63" s="6"/>
    </row>
    <row r="64" spans="6:9" x14ac:dyDescent="0.2">
      <c r="F64" s="6"/>
      <c r="G64" s="6"/>
      <c r="H64" s="6"/>
      <c r="I64" s="6"/>
    </row>
    <row r="65" spans="6:9" x14ac:dyDescent="0.2">
      <c r="F65" s="6"/>
      <c r="G65" s="6"/>
      <c r="H65" s="6"/>
      <c r="I65" s="6"/>
    </row>
    <row r="66" spans="6:9" x14ac:dyDescent="0.2">
      <c r="F66" s="6"/>
      <c r="G66" s="6"/>
      <c r="H66" s="6"/>
      <c r="I66" s="6"/>
    </row>
    <row r="67" spans="6:9" x14ac:dyDescent="0.2">
      <c r="F67" s="6"/>
      <c r="G67" s="6"/>
      <c r="H67" s="6"/>
      <c r="I67" s="6"/>
    </row>
    <row r="68" spans="6:9" x14ac:dyDescent="0.2">
      <c r="F68" s="6"/>
      <c r="G68" s="6"/>
      <c r="H68" s="6"/>
      <c r="I68" s="6"/>
    </row>
    <row r="69" spans="6:9" x14ac:dyDescent="0.2">
      <c r="F69" s="6"/>
      <c r="G69" s="6"/>
      <c r="H69" s="6"/>
      <c r="I69" s="6"/>
    </row>
    <row r="70" spans="6:9" x14ac:dyDescent="0.2">
      <c r="F70" s="6"/>
      <c r="G70" s="6"/>
      <c r="H70" s="6"/>
      <c r="I70" s="6"/>
    </row>
    <row r="71" spans="6:9" x14ac:dyDescent="0.2">
      <c r="F71" s="6"/>
      <c r="G71" s="6"/>
      <c r="H71" s="6"/>
      <c r="I71" s="6"/>
    </row>
    <row r="72" spans="6:9" x14ac:dyDescent="0.2">
      <c r="F72" s="6"/>
      <c r="G72" s="6"/>
      <c r="H72" s="6"/>
      <c r="I72" s="6"/>
    </row>
    <row r="73" spans="6:9" x14ac:dyDescent="0.2">
      <c r="F73" s="6"/>
      <c r="G73" s="6"/>
      <c r="H73" s="6"/>
      <c r="I73" s="6"/>
    </row>
    <row r="74" spans="6:9" x14ac:dyDescent="0.2">
      <c r="F74" s="6"/>
      <c r="G74" s="6"/>
      <c r="H74" s="6"/>
      <c r="I74" s="6"/>
    </row>
    <row r="75" spans="6:9" x14ac:dyDescent="0.2">
      <c r="F75" s="6"/>
      <c r="G75" s="6"/>
      <c r="H75" s="6"/>
      <c r="I75" s="6"/>
    </row>
    <row r="76" spans="6:9" x14ac:dyDescent="0.2">
      <c r="F76" s="6"/>
      <c r="G76" s="6"/>
      <c r="H76" s="6"/>
      <c r="I76" s="6"/>
    </row>
    <row r="77" spans="6:9" x14ac:dyDescent="0.2">
      <c r="F77" s="6"/>
      <c r="G77" s="6"/>
      <c r="H77" s="6"/>
      <c r="I77" s="6"/>
    </row>
    <row r="78" spans="6:9" x14ac:dyDescent="0.2">
      <c r="F78" s="6"/>
      <c r="G78" s="6"/>
      <c r="H78" s="6"/>
      <c r="I78" s="6"/>
    </row>
    <row r="79" spans="6:9" x14ac:dyDescent="0.2">
      <c r="F79" s="6"/>
      <c r="G79" s="6"/>
      <c r="H79" s="6"/>
      <c r="I79" s="6"/>
    </row>
    <row r="80" spans="6:9" x14ac:dyDescent="0.2">
      <c r="F80" s="6"/>
      <c r="G80" s="6"/>
      <c r="H80" s="6"/>
      <c r="I80" s="6"/>
    </row>
    <row r="81" spans="6:9" x14ac:dyDescent="0.2">
      <c r="F81" s="6"/>
      <c r="G81" s="6"/>
      <c r="H81" s="6"/>
      <c r="I81" s="6"/>
    </row>
    <row r="82" spans="6:9" x14ac:dyDescent="0.2">
      <c r="F82" s="6"/>
      <c r="G82" s="6"/>
      <c r="H82" s="6"/>
      <c r="I82" s="6"/>
    </row>
    <row r="83" spans="6:9" x14ac:dyDescent="0.2">
      <c r="F83" s="6"/>
      <c r="G83" s="6"/>
      <c r="H83" s="6"/>
      <c r="I83" s="6"/>
    </row>
    <row r="84" spans="6:9" x14ac:dyDescent="0.2">
      <c r="F84" s="6"/>
      <c r="G84" s="6"/>
      <c r="H84" s="6"/>
      <c r="I84" s="6"/>
    </row>
    <row r="85" spans="6:9" x14ac:dyDescent="0.2">
      <c r="F85" s="6"/>
      <c r="G85" s="6"/>
      <c r="H85" s="6"/>
      <c r="I85" s="6"/>
    </row>
    <row r="86" spans="6:9" x14ac:dyDescent="0.2">
      <c r="F86" s="6"/>
      <c r="G86" s="6"/>
      <c r="H86" s="6"/>
      <c r="I86" s="6"/>
    </row>
    <row r="87" spans="6:9" x14ac:dyDescent="0.2">
      <c r="F87" s="6"/>
      <c r="G87" s="6"/>
      <c r="H87" s="6"/>
      <c r="I87" s="6"/>
    </row>
    <row r="88" spans="6:9" x14ac:dyDescent="0.2">
      <c r="F88" s="6"/>
      <c r="G88" s="6"/>
      <c r="H88" s="6"/>
      <c r="I88" s="6"/>
    </row>
    <row r="89" spans="6:9" x14ac:dyDescent="0.2">
      <c r="F89" s="6"/>
      <c r="G89" s="6"/>
      <c r="H89" s="6"/>
      <c r="I89" s="6"/>
    </row>
    <row r="90" spans="6:9" x14ac:dyDescent="0.2">
      <c r="F90" s="6"/>
      <c r="G90" s="6"/>
      <c r="H90" s="6"/>
      <c r="I90" s="6"/>
    </row>
    <row r="91" spans="6:9" x14ac:dyDescent="0.2">
      <c r="F91" s="6"/>
      <c r="G91" s="6"/>
      <c r="H91" s="6"/>
      <c r="I91" s="6"/>
    </row>
    <row r="92" spans="6:9" x14ac:dyDescent="0.2">
      <c r="F92" s="6"/>
      <c r="G92" s="6"/>
      <c r="H92" s="6"/>
      <c r="I92" s="6"/>
    </row>
    <row r="93" spans="6:9" x14ac:dyDescent="0.2">
      <c r="F93" s="6"/>
      <c r="G93" s="6"/>
      <c r="H93" s="6"/>
      <c r="I93" s="6"/>
    </row>
    <row r="94" spans="6:9" x14ac:dyDescent="0.2">
      <c r="F94" s="6"/>
      <c r="G94" s="6"/>
      <c r="H94" s="6"/>
      <c r="I94" s="6"/>
    </row>
    <row r="95" spans="6:9" x14ac:dyDescent="0.2">
      <c r="F95" s="6"/>
      <c r="G95" s="6"/>
      <c r="H95" s="6"/>
      <c r="I95" s="6"/>
    </row>
    <row r="96" spans="6:9" x14ac:dyDescent="0.2">
      <c r="F96" s="6"/>
      <c r="G96" s="6"/>
      <c r="H96" s="6"/>
      <c r="I96" s="6"/>
    </row>
    <row r="97" spans="6:9" x14ac:dyDescent="0.2">
      <c r="F97" s="6"/>
      <c r="G97" s="6"/>
      <c r="H97" s="6"/>
      <c r="I97" s="6"/>
    </row>
    <row r="98" spans="6:9" x14ac:dyDescent="0.2">
      <c r="F98" s="6"/>
      <c r="G98" s="6"/>
      <c r="H98" s="6"/>
      <c r="I98" s="6"/>
    </row>
    <row r="99" spans="6:9" x14ac:dyDescent="0.2">
      <c r="F99" s="6"/>
      <c r="G99" s="6"/>
      <c r="H99" s="6"/>
      <c r="I99" s="6"/>
    </row>
    <row r="100" spans="6:9" x14ac:dyDescent="0.2">
      <c r="F100" s="6"/>
      <c r="G100" s="6"/>
      <c r="H100" s="6"/>
      <c r="I100" s="6"/>
    </row>
    <row r="101" spans="6:9" x14ac:dyDescent="0.2">
      <c r="F101" s="6"/>
      <c r="G101" s="6"/>
      <c r="H101" s="6"/>
      <c r="I101" s="6"/>
    </row>
    <row r="102" spans="6:9" x14ac:dyDescent="0.2">
      <c r="F102" s="6"/>
      <c r="G102" s="6"/>
      <c r="H102" s="6"/>
      <c r="I102" s="6"/>
    </row>
    <row r="103" spans="6:9" x14ac:dyDescent="0.2">
      <c r="F103" s="6"/>
      <c r="G103" s="6"/>
      <c r="H103" s="6"/>
      <c r="I103" s="6"/>
    </row>
    <row r="104" spans="6:9" x14ac:dyDescent="0.2">
      <c r="F104" s="6"/>
      <c r="G104" s="6"/>
      <c r="H104" s="6"/>
      <c r="I104" s="6"/>
    </row>
    <row r="105" spans="6:9" x14ac:dyDescent="0.2">
      <c r="F105" s="6"/>
      <c r="G105" s="6"/>
      <c r="H105" s="6"/>
      <c r="I105" s="6"/>
    </row>
    <row r="106" spans="6:9" x14ac:dyDescent="0.2">
      <c r="F106" s="6"/>
      <c r="G106" s="6"/>
      <c r="H106" s="6"/>
      <c r="I106" s="6"/>
    </row>
    <row r="107" spans="6:9" x14ac:dyDescent="0.2">
      <c r="F107" s="6"/>
      <c r="G107" s="6"/>
      <c r="H107" s="6"/>
      <c r="I107" s="6"/>
    </row>
    <row r="108" spans="6:9" x14ac:dyDescent="0.2">
      <c r="F108" s="6"/>
      <c r="G108" s="6"/>
      <c r="H108" s="6"/>
      <c r="I108" s="6"/>
    </row>
    <row r="109" spans="6:9" x14ac:dyDescent="0.2">
      <c r="F109" s="6"/>
      <c r="G109" s="6"/>
      <c r="H109" s="6"/>
      <c r="I109" s="6"/>
    </row>
    <row r="110" spans="6:9" x14ac:dyDescent="0.2">
      <c r="F110" s="6"/>
      <c r="G110" s="6"/>
      <c r="H110" s="6"/>
      <c r="I110" s="6"/>
    </row>
    <row r="111" spans="6:9" x14ac:dyDescent="0.2">
      <c r="F111" s="6"/>
      <c r="G111" s="6"/>
      <c r="H111" s="6"/>
      <c r="I111" s="6"/>
    </row>
    <row r="112" spans="6:9" x14ac:dyDescent="0.2">
      <c r="F112" s="6"/>
      <c r="G112" s="6"/>
      <c r="H112" s="6"/>
      <c r="I112" s="6"/>
    </row>
    <row r="113" spans="6:9" x14ac:dyDescent="0.2">
      <c r="F113" s="6"/>
      <c r="G113" s="6"/>
      <c r="H113" s="6"/>
      <c r="I113" s="6"/>
    </row>
    <row r="114" spans="6:9" x14ac:dyDescent="0.2">
      <c r="F114" s="6"/>
      <c r="G114" s="6"/>
      <c r="H114" s="6"/>
      <c r="I114" s="6"/>
    </row>
    <row r="115" spans="6:9" x14ac:dyDescent="0.2">
      <c r="F115" s="6"/>
      <c r="G115" s="6"/>
      <c r="H115" s="6"/>
      <c r="I115" s="6"/>
    </row>
    <row r="116" spans="6:9" x14ac:dyDescent="0.2">
      <c r="F116" s="6"/>
      <c r="G116" s="6"/>
      <c r="H116" s="6"/>
      <c r="I116" s="6"/>
    </row>
    <row r="117" spans="6:9" x14ac:dyDescent="0.2">
      <c r="F117" s="6"/>
      <c r="G117" s="6"/>
      <c r="H117" s="6"/>
      <c r="I117" s="6"/>
    </row>
    <row r="118" spans="6:9" x14ac:dyDescent="0.2">
      <c r="F118" s="6"/>
      <c r="G118" s="6"/>
      <c r="H118" s="6"/>
      <c r="I118" s="6"/>
    </row>
    <row r="119" spans="6:9" x14ac:dyDescent="0.2">
      <c r="F119" s="6"/>
      <c r="G119" s="6"/>
      <c r="H119" s="6"/>
      <c r="I119" s="6"/>
    </row>
    <row r="120" spans="6:9" x14ac:dyDescent="0.2">
      <c r="F120" s="6"/>
      <c r="G120" s="6"/>
      <c r="H120" s="6"/>
      <c r="I120" s="6"/>
    </row>
    <row r="121" spans="6:9" x14ac:dyDescent="0.2">
      <c r="F121" s="6"/>
      <c r="G121" s="6"/>
      <c r="H121" s="6"/>
      <c r="I121" s="6"/>
    </row>
    <row r="122" spans="6:9" x14ac:dyDescent="0.2">
      <c r="F122" s="6"/>
      <c r="G122" s="6"/>
      <c r="H122" s="6"/>
      <c r="I122" s="6"/>
    </row>
    <row r="123" spans="6:9" x14ac:dyDescent="0.2">
      <c r="F123" s="6"/>
      <c r="G123" s="6"/>
      <c r="H123" s="6"/>
      <c r="I123" s="6"/>
    </row>
    <row r="124" spans="6:9" x14ac:dyDescent="0.2">
      <c r="F124" s="6"/>
      <c r="G124" s="6"/>
      <c r="H124" s="6"/>
      <c r="I124" s="6"/>
    </row>
    <row r="125" spans="6:9" x14ac:dyDescent="0.2">
      <c r="F125" s="6"/>
      <c r="G125" s="6"/>
      <c r="H125" s="6"/>
      <c r="I125" s="6"/>
    </row>
    <row r="126" spans="6:9" x14ac:dyDescent="0.2">
      <c r="F126" s="6"/>
      <c r="G126" s="6"/>
      <c r="H126" s="6"/>
      <c r="I126" s="6"/>
    </row>
    <row r="127" spans="6:9" x14ac:dyDescent="0.2">
      <c r="F127" s="6"/>
      <c r="G127" s="6"/>
      <c r="H127" s="6"/>
      <c r="I127" s="6"/>
    </row>
    <row r="128" spans="6:9" x14ac:dyDescent="0.2">
      <c r="F128" s="6"/>
      <c r="G128" s="6"/>
      <c r="H128" s="6"/>
      <c r="I128" s="6"/>
    </row>
    <row r="129" spans="6:9" x14ac:dyDescent="0.2">
      <c r="F129" s="6"/>
      <c r="G129" s="6"/>
      <c r="H129" s="6"/>
      <c r="I129" s="6"/>
    </row>
    <row r="130" spans="6:9" x14ac:dyDescent="0.2">
      <c r="F130" s="6"/>
      <c r="G130" s="6"/>
      <c r="H130" s="6"/>
      <c r="I130" s="6"/>
    </row>
    <row r="131" spans="6:9" x14ac:dyDescent="0.2">
      <c r="F131" s="6"/>
      <c r="G131" s="6"/>
      <c r="H131" s="6"/>
      <c r="I131" s="6"/>
    </row>
    <row r="132" spans="6:9" x14ac:dyDescent="0.2">
      <c r="F132" s="6"/>
      <c r="G132" s="6"/>
      <c r="H132" s="6"/>
      <c r="I132" s="6"/>
    </row>
    <row r="133" spans="6:9" x14ac:dyDescent="0.2">
      <c r="F133" s="6"/>
      <c r="G133" s="6"/>
      <c r="H133" s="6"/>
      <c r="I133" s="6"/>
    </row>
    <row r="134" spans="6:9" x14ac:dyDescent="0.2">
      <c r="F134" s="6"/>
      <c r="G134" s="6"/>
      <c r="H134" s="6"/>
      <c r="I134" s="6"/>
    </row>
    <row r="135" spans="6:9" x14ac:dyDescent="0.2">
      <c r="F135" s="6"/>
      <c r="G135" s="6"/>
      <c r="H135" s="6"/>
      <c r="I135" s="6"/>
    </row>
    <row r="136" spans="6:9" x14ac:dyDescent="0.2">
      <c r="F136" s="6"/>
      <c r="G136" s="6"/>
      <c r="H136" s="6"/>
      <c r="I136" s="6"/>
    </row>
    <row r="137" spans="6:9" x14ac:dyDescent="0.2">
      <c r="F137" s="6"/>
      <c r="G137" s="6"/>
      <c r="H137" s="6"/>
      <c r="I137" s="6"/>
    </row>
    <row r="138" spans="6:9" x14ac:dyDescent="0.2">
      <c r="F138" s="6"/>
      <c r="G138" s="6"/>
      <c r="H138" s="6"/>
      <c r="I138" s="6"/>
    </row>
    <row r="139" spans="6:9" x14ac:dyDescent="0.2">
      <c r="F139" s="6"/>
      <c r="G139" s="6"/>
      <c r="H139" s="6"/>
      <c r="I139" s="6"/>
    </row>
    <row r="140" spans="6:9" x14ac:dyDescent="0.2">
      <c r="F140" s="6"/>
      <c r="G140" s="6"/>
      <c r="H140" s="6"/>
      <c r="I140" s="6"/>
    </row>
    <row r="141" spans="6:9" x14ac:dyDescent="0.2">
      <c r="F141" s="6"/>
      <c r="G141" s="6"/>
      <c r="H141" s="6"/>
      <c r="I141" s="6"/>
    </row>
    <row r="142" spans="6:9" x14ac:dyDescent="0.2">
      <c r="F142" s="6"/>
      <c r="G142" s="6"/>
      <c r="H142" s="6"/>
      <c r="I142" s="6"/>
    </row>
    <row r="143" spans="6:9" x14ac:dyDescent="0.2">
      <c r="F143" s="6"/>
      <c r="G143" s="6"/>
      <c r="H143" s="6"/>
      <c r="I143" s="6"/>
    </row>
    <row r="144" spans="6:9" x14ac:dyDescent="0.2">
      <c r="F144" s="6"/>
      <c r="G144" s="6"/>
      <c r="H144" s="6"/>
      <c r="I144" s="6"/>
    </row>
    <row r="145" spans="6:9" x14ac:dyDescent="0.2">
      <c r="F145" s="6"/>
      <c r="G145" s="6"/>
      <c r="H145" s="6"/>
      <c r="I145" s="6"/>
    </row>
    <row r="146" spans="6:9" x14ac:dyDescent="0.2">
      <c r="F146" s="6"/>
      <c r="G146" s="6"/>
      <c r="H146" s="6"/>
      <c r="I146" s="6"/>
    </row>
    <row r="147" spans="6:9" x14ac:dyDescent="0.2">
      <c r="F147" s="6"/>
      <c r="G147" s="6"/>
      <c r="H147" s="6"/>
      <c r="I147" s="6"/>
    </row>
    <row r="148" spans="6:9" x14ac:dyDescent="0.2">
      <c r="F148" s="6"/>
      <c r="G148" s="6"/>
      <c r="H148" s="6"/>
      <c r="I148" s="6"/>
    </row>
    <row r="149" spans="6:9" x14ac:dyDescent="0.2">
      <c r="F149" s="6"/>
      <c r="G149" s="6"/>
      <c r="H149" s="6"/>
      <c r="I149" s="6"/>
    </row>
    <row r="150" spans="6:9" x14ac:dyDescent="0.2">
      <c r="F150" s="6"/>
      <c r="G150" s="6"/>
      <c r="H150" s="6"/>
      <c r="I150" s="6"/>
    </row>
    <row r="151" spans="6:9" x14ac:dyDescent="0.2">
      <c r="F151" s="6"/>
      <c r="G151" s="6"/>
      <c r="H151" s="6"/>
      <c r="I151" s="6"/>
    </row>
    <row r="152" spans="6:9" x14ac:dyDescent="0.2">
      <c r="F152" s="6"/>
      <c r="G152" s="6"/>
      <c r="H152" s="6"/>
      <c r="I152" s="6"/>
    </row>
    <row r="153" spans="6:9" x14ac:dyDescent="0.2">
      <c r="F153" s="6"/>
      <c r="G153" s="6"/>
      <c r="H153" s="6"/>
      <c r="I153" s="6"/>
    </row>
    <row r="154" spans="6:9" x14ac:dyDescent="0.2">
      <c r="F154" s="6"/>
      <c r="G154" s="6"/>
      <c r="H154" s="6"/>
      <c r="I154" s="6"/>
    </row>
    <row r="155" spans="6:9" x14ac:dyDescent="0.2">
      <c r="F155" s="6"/>
      <c r="G155" s="6"/>
      <c r="H155" s="6"/>
      <c r="I155" s="6"/>
    </row>
  </sheetData>
  <mergeCells count="3">
    <mergeCell ref="V6:X6"/>
    <mergeCell ref="V7:X7"/>
    <mergeCell ref="V8:X8"/>
  </mergeCells>
  <pageMargins left="0.75" right="0.75" top="1" bottom="1" header="0.5" footer="0.5"/>
  <headerFooter alignWithMargins="0"/>
  <drawing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dimension ref="A1:Y44"/>
  <sheetViews>
    <sheetView showGridLines="0" showRowColHeaders="0" workbookViewId="0"/>
  </sheetViews>
  <sheetFormatPr defaultColWidth="8.7109375" defaultRowHeight="12.75" x14ac:dyDescent="0.2"/>
  <cols>
    <col min="1" max="1" width="2.7109375" customWidth="1"/>
    <col min="2" max="2" width="9.140625" customWidth="1"/>
    <col min="3" max="3" width="20.7109375" customWidth="1"/>
    <col min="4" max="4" width="43.42578125" customWidth="1"/>
    <col min="5" max="5" width="4.42578125" customWidth="1"/>
    <col min="6" max="7" width="7.28515625" bestFit="1" customWidth="1"/>
    <col min="8" max="8" width="8.42578125" customWidth="1"/>
    <col min="9" max="9" width="6.7109375" bestFit="1" customWidth="1"/>
    <col min="10" max="10" width="10.7109375" bestFit="1" customWidth="1"/>
    <col min="11" max="11" width="9.42578125" bestFit="1" customWidth="1"/>
    <col min="12" max="12" width="3.7109375" customWidth="1"/>
    <col min="13" max="13" width="8.7109375" customWidth="1"/>
    <col min="14" max="14" width="7.28515625" bestFit="1" customWidth="1"/>
    <col min="15" max="15" width="9.7109375" customWidth="1"/>
    <col min="16" max="16" width="6.7109375" bestFit="1" customWidth="1"/>
    <col min="17" max="17" width="10.7109375" bestFit="1" customWidth="1"/>
    <col min="18" max="18" width="9.42578125" bestFit="1" customWidth="1"/>
    <col min="19" max="19" width="3.7109375" customWidth="1"/>
    <col min="20" max="20" width="7.42578125" bestFit="1" customWidth="1"/>
    <col min="21" max="21" width="7.28515625" bestFit="1" customWidth="1"/>
    <col min="22" max="22" width="8.28515625" customWidth="1"/>
    <col min="23" max="23" width="7.42578125" bestFit="1" customWidth="1"/>
    <col min="24" max="24" width="10.7109375" bestFit="1" customWidth="1"/>
    <col min="25" max="25" width="9.42578125" bestFit="1" customWidth="1"/>
  </cols>
  <sheetData>
    <row r="1" spans="1:25" ht="15.75" x14ac:dyDescent="0.25">
      <c r="A1" s="3"/>
      <c r="B1" s="33" t="s">
        <v>10</v>
      </c>
      <c r="C1" s="33"/>
      <c r="D1" s="3"/>
      <c r="E1" s="3"/>
      <c r="F1" s="5"/>
      <c r="G1" s="5"/>
      <c r="H1" s="5"/>
      <c r="I1" s="5"/>
    </row>
    <row r="2" spans="1:25" ht="15.75" x14ac:dyDescent="0.25">
      <c r="A2" s="3"/>
      <c r="B2" s="3" t="s">
        <v>17</v>
      </c>
      <c r="C2" s="3"/>
      <c r="D2" s="3"/>
      <c r="E2" s="3"/>
      <c r="F2" s="5"/>
      <c r="G2" s="5"/>
      <c r="H2" s="5"/>
      <c r="I2" s="5"/>
    </row>
    <row r="3" spans="1:25" ht="16.5" thickBot="1" x14ac:dyDescent="0.3">
      <c r="A3" s="3"/>
      <c r="C3" s="3"/>
      <c r="D3" s="3"/>
      <c r="E3" s="3"/>
      <c r="F3" s="5"/>
      <c r="G3" s="5"/>
      <c r="H3" s="5"/>
      <c r="I3" s="5"/>
    </row>
    <row r="4" spans="1:25" ht="15.75" x14ac:dyDescent="0.25">
      <c r="A4" s="3"/>
      <c r="B4" s="86" t="s">
        <v>12</v>
      </c>
      <c r="C4" s="17"/>
      <c r="D4" s="17"/>
      <c r="E4" s="97"/>
      <c r="F4" s="97"/>
      <c r="G4" s="93"/>
      <c r="H4" s="93"/>
      <c r="I4" s="93"/>
      <c r="J4" s="97"/>
      <c r="K4" s="98"/>
      <c r="M4" s="86" t="s">
        <v>26</v>
      </c>
      <c r="N4" s="97"/>
      <c r="O4" s="97"/>
      <c r="P4" s="113" t="s">
        <v>21</v>
      </c>
      <c r="Q4" s="97"/>
      <c r="R4" s="98"/>
      <c r="T4" s="86" t="s">
        <v>27</v>
      </c>
      <c r="U4" s="97"/>
      <c r="V4" s="97"/>
      <c r="W4" s="113" t="s">
        <v>22</v>
      </c>
      <c r="X4" s="97"/>
      <c r="Y4" s="98"/>
    </row>
    <row r="5" spans="1:25" ht="15.75" x14ac:dyDescent="0.25">
      <c r="A5" s="3"/>
      <c r="B5" s="18"/>
      <c r="C5" s="26"/>
      <c r="D5" s="26"/>
      <c r="E5" s="26"/>
      <c r="F5" s="15" t="s">
        <v>37</v>
      </c>
      <c r="G5" s="15" t="s">
        <v>37</v>
      </c>
      <c r="H5" s="15" t="s">
        <v>37</v>
      </c>
      <c r="I5" s="15" t="s">
        <v>37</v>
      </c>
      <c r="J5" s="14"/>
      <c r="K5" s="21"/>
      <c r="M5" s="109" t="s">
        <v>29</v>
      </c>
      <c r="N5" s="14"/>
      <c r="O5" s="14"/>
      <c r="P5" s="14"/>
      <c r="Q5" s="14"/>
      <c r="R5" s="21"/>
      <c r="T5" s="109" t="s">
        <v>28</v>
      </c>
      <c r="U5" s="14"/>
      <c r="V5" s="14"/>
      <c r="W5" s="14"/>
      <c r="X5" s="14"/>
      <c r="Y5" s="21"/>
    </row>
    <row r="6" spans="1:25" x14ac:dyDescent="0.2">
      <c r="B6" s="18"/>
      <c r="C6" s="14"/>
      <c r="D6" s="14"/>
      <c r="E6" s="14"/>
      <c r="F6" s="15" t="str">
        <f>Facilitator!$D$34</f>
        <v>Cost</v>
      </c>
      <c r="G6" s="15" t="str">
        <f>Facilitator!$D$35</f>
        <v>Revenue</v>
      </c>
      <c r="H6" s="15" t="str">
        <f>Facilitator!$D$36</f>
        <v xml:space="preserve">Mission </v>
      </c>
      <c r="I6" s="15" t="str">
        <f>Facilitator!$D$37</f>
        <v>Merit</v>
      </c>
      <c r="J6" s="99" t="s">
        <v>25</v>
      </c>
      <c r="K6" s="100" t="s">
        <v>32</v>
      </c>
      <c r="L6" s="48"/>
      <c r="M6" s="89" t="str">
        <f>Facilitator!$D$34</f>
        <v>Cost</v>
      </c>
      <c r="N6" s="15" t="str">
        <f>Facilitator!$D$35</f>
        <v>Revenue</v>
      </c>
      <c r="O6" s="15" t="str">
        <f>Facilitator!$D$36</f>
        <v xml:space="preserve">Mission </v>
      </c>
      <c r="P6" s="15" t="str">
        <f>Facilitator!$D$37</f>
        <v>Merit</v>
      </c>
      <c r="Q6" s="99" t="s">
        <v>25</v>
      </c>
      <c r="R6" s="100" t="s">
        <v>32</v>
      </c>
      <c r="S6" s="48"/>
      <c r="T6" s="89" t="str">
        <f>Facilitator!$D$34</f>
        <v>Cost</v>
      </c>
      <c r="U6" s="15" t="str">
        <f>Facilitator!$D$35</f>
        <v>Revenue</v>
      </c>
      <c r="V6" s="15" t="str">
        <f>Facilitator!$D$36</f>
        <v xml:space="preserve">Mission </v>
      </c>
      <c r="W6" s="15" t="str">
        <f>Facilitator!$D$37</f>
        <v>Merit</v>
      </c>
      <c r="X6" s="99" t="s">
        <v>25</v>
      </c>
      <c r="Y6" s="100" t="s">
        <v>32</v>
      </c>
    </row>
    <row r="7" spans="1:25" x14ac:dyDescent="0.2">
      <c r="B7" s="18" t="s">
        <v>0</v>
      </c>
      <c r="C7" s="14" t="s">
        <v>1</v>
      </c>
      <c r="D7" s="14" t="s">
        <v>2</v>
      </c>
      <c r="E7" s="14"/>
      <c r="F7" s="15" t="str">
        <f>Facilitator!$F$34</f>
        <v>in $1000's</v>
      </c>
      <c r="G7" s="15" t="str">
        <f>Facilitator!$F$35</f>
        <v>in $1000's</v>
      </c>
      <c r="H7" s="20" t="s">
        <v>7</v>
      </c>
      <c r="I7" s="20" t="s">
        <v>8</v>
      </c>
      <c r="J7" s="99" t="s">
        <v>31</v>
      </c>
      <c r="K7" s="100" t="s">
        <v>36</v>
      </c>
      <c r="L7" s="48"/>
      <c r="M7" s="89" t="str">
        <f>Facilitator!$F$34</f>
        <v>in $1000's</v>
      </c>
      <c r="N7" s="15" t="str">
        <f>Facilitator!$F$35</f>
        <v>in $1000's</v>
      </c>
      <c r="O7" s="20" t="s">
        <v>7</v>
      </c>
      <c r="P7" s="20" t="s">
        <v>8</v>
      </c>
      <c r="Q7" s="99" t="s">
        <v>31</v>
      </c>
      <c r="R7" s="100" t="s">
        <v>36</v>
      </c>
      <c r="S7" s="48"/>
      <c r="T7" s="89" t="str">
        <f>Facilitator!$F$34</f>
        <v>in $1000's</v>
      </c>
      <c r="U7" s="15" t="str">
        <f>Facilitator!$F$35</f>
        <v>in $1000's</v>
      </c>
      <c r="V7" s="20" t="s">
        <v>7</v>
      </c>
      <c r="W7" s="20" t="s">
        <v>8</v>
      </c>
      <c r="X7" s="99" t="s">
        <v>31</v>
      </c>
      <c r="Y7" s="100" t="s">
        <v>36</v>
      </c>
    </row>
    <row r="8" spans="1:25" x14ac:dyDescent="0.2">
      <c r="B8" s="101"/>
      <c r="C8" s="28"/>
      <c r="D8" s="28"/>
      <c r="E8" s="28"/>
      <c r="F8" s="102"/>
      <c r="G8" s="29"/>
      <c r="H8" s="103"/>
      <c r="I8" s="103"/>
      <c r="J8" s="15"/>
      <c r="K8" s="19"/>
      <c r="L8" s="6"/>
      <c r="M8" s="110"/>
      <c r="N8" s="29"/>
      <c r="O8" s="103"/>
      <c r="P8" s="103"/>
      <c r="Q8" s="15"/>
      <c r="R8" s="19"/>
      <c r="S8" s="6"/>
      <c r="T8" s="110"/>
      <c r="U8" s="29"/>
      <c r="V8" s="103"/>
      <c r="W8" s="103"/>
      <c r="X8" s="15"/>
      <c r="Y8" s="19"/>
    </row>
    <row r="9" spans="1:25" x14ac:dyDescent="0.2">
      <c r="B9" s="101">
        <v>1</v>
      </c>
      <c r="C9" s="28" t="str">
        <f>IF(ISTEXT(act_1)=TRUE,act_1,"")</f>
        <v/>
      </c>
      <c r="D9" s="28" t="str">
        <f>IF(ISTEXT(act_1_desc)=TRUE,act_1_desc,"")</f>
        <v>permanent exhibits</v>
      </c>
      <c r="E9" s="28"/>
      <c r="F9" s="102">
        <f>AVERAGE(user1!F11,user2!F11,user3!F11,user4!F11,user5!F11,user6!F11,user7!F11,user8!F11,user9!F11)</f>
        <v>5.5</v>
      </c>
      <c r="G9" s="102">
        <f>AVERAGE(user1!G11,user2!G11,user3!G11,user4!G11,user5!G11,user6!G11,user7!G11,user8!G11,user9!G11)</f>
        <v>3</v>
      </c>
      <c r="H9" s="102">
        <f>AVERAGE(user1!H11,user2!H11,user3!H11,user4!H11,user5!H11,user6!H11,user7!H11,user8!H11,user9!H11)</f>
        <v>2</v>
      </c>
      <c r="I9" s="102">
        <f>AVERAGE(user1!I11,user2!I11,user3!I11,user4!I11,user5!I11,user6!I11,user7!I11,user8!I11,user9!I11)</f>
        <v>5</v>
      </c>
      <c r="J9" s="104">
        <f>G9-F9</f>
        <v>-2.5</v>
      </c>
      <c r="K9" s="90">
        <f>G9/F9</f>
        <v>0.54545454545454541</v>
      </c>
      <c r="L9" s="96"/>
      <c r="M9" s="110">
        <f>MIN(user1!F11,user2!F11,user3!F11,user4!F11,user5!F11,user6!F11,user7!F11,user8!F11,user9!F11)</f>
        <v>3</v>
      </c>
      <c r="N9" s="102">
        <f>MAX(user1!G11,user2!G11,user3!G11,user4!G11,user5!G11,user6!G11,user7!G11,user8!G11,user9!G11)</f>
        <v>3</v>
      </c>
      <c r="O9" s="102">
        <f>MAX(user1!H11,user2!H11,user3!H11,user4!H11,user5!H11,user6!H11,user7!H11,user8!H11,user9!H11)</f>
        <v>3</v>
      </c>
      <c r="P9" s="102">
        <f>MAX(user1!I11,user2!I11,user3!I11,user4!I11,user5!I11,user6!I11,user7!I11,user8!I11,user9!I11)</f>
        <v>6</v>
      </c>
      <c r="Q9" s="104">
        <f>N9-M9</f>
        <v>0</v>
      </c>
      <c r="R9" s="90">
        <f>N9/M9</f>
        <v>1</v>
      </c>
      <c r="S9" s="96"/>
      <c r="T9" s="110">
        <f>MAX(user1!F11,user2!F11,user3!F11,user4!F11,user5!F11,user6!F11,user7!F11,user8!F11,user9!F11)</f>
        <v>8</v>
      </c>
      <c r="U9" s="102">
        <f>MIN(user1!G11,user2!G11,user3!G11,user4!G11,user5!G11,user6!G11,user7!G11,user8!G11,user9!G11)</f>
        <v>3</v>
      </c>
      <c r="V9" s="102">
        <f>MIN(user1!H11,user2!H11,user3!H11,user4!H11,user5!H11,user6!H11,user7!H11,user8!H11,user9!H11)</f>
        <v>1</v>
      </c>
      <c r="W9" s="102">
        <f>MIN(user1!I11,user2!I11,user3!I11,user4!I11,user5!I11,user6!I11,user7!I11,user8!I11,user9!I11)</f>
        <v>4</v>
      </c>
      <c r="X9" s="104">
        <f>U9-T9</f>
        <v>-5</v>
      </c>
      <c r="Y9" s="90">
        <f>U9/T9</f>
        <v>0.375</v>
      </c>
    </row>
    <row r="10" spans="1:25" x14ac:dyDescent="0.2">
      <c r="B10" s="101"/>
      <c r="C10" s="28"/>
      <c r="D10" s="28"/>
      <c r="E10" s="28"/>
      <c r="F10" s="102"/>
      <c r="G10" s="102"/>
      <c r="H10" s="102"/>
      <c r="I10" s="102"/>
      <c r="J10" s="104"/>
      <c r="K10" s="105"/>
      <c r="L10" s="70"/>
      <c r="M10" s="110"/>
      <c r="N10" s="102"/>
      <c r="O10" s="102"/>
      <c r="P10" s="102"/>
      <c r="Q10" s="104"/>
      <c r="R10" s="105"/>
      <c r="S10" s="70"/>
      <c r="T10" s="110"/>
      <c r="U10" s="102"/>
      <c r="V10" s="102"/>
      <c r="W10" s="102"/>
      <c r="X10" s="104"/>
      <c r="Y10" s="105"/>
    </row>
    <row r="11" spans="1:25" x14ac:dyDescent="0.2">
      <c r="B11" s="106"/>
      <c r="C11" s="30"/>
      <c r="D11" s="30"/>
      <c r="E11" s="30"/>
      <c r="F11" s="107"/>
      <c r="G11" s="107"/>
      <c r="H11" s="107"/>
      <c r="I11" s="107"/>
      <c r="J11" s="104"/>
      <c r="K11" s="105"/>
      <c r="L11" s="70"/>
      <c r="M11" s="111"/>
      <c r="N11" s="107"/>
      <c r="O11" s="107"/>
      <c r="P11" s="107"/>
      <c r="Q11" s="104"/>
      <c r="R11" s="105"/>
      <c r="S11" s="70"/>
      <c r="T11" s="111"/>
      <c r="U11" s="107"/>
      <c r="V11" s="107"/>
      <c r="W11" s="107"/>
      <c r="X11" s="104"/>
      <c r="Y11" s="105"/>
    </row>
    <row r="12" spans="1:25" x14ac:dyDescent="0.2">
      <c r="B12" s="106">
        <v>2</v>
      </c>
      <c r="C12" s="30" t="str">
        <f>IF(ISTEXT(act_2)=TRUE,act_2,"")</f>
        <v/>
      </c>
      <c r="D12" s="30" t="str">
        <f>IF(ISTEXT(act_2_desc)=TRUE,act_2_desc,"")</f>
        <v>special exhibitions</v>
      </c>
      <c r="E12" s="64"/>
      <c r="F12" s="107">
        <f>AVERAGE(user1!F14,user2!F14,user3!F14,user4!F14,user5!F14,user6!F14,user7!F14,user8!F14,user9!F14)</f>
        <v>6</v>
      </c>
      <c r="G12" s="107">
        <f>AVERAGE(user1!G14,user2!G14,user3!G14,user4!G14,user5!G14,user6!G14,user7!G14,user8!G14,user9!G14)</f>
        <v>4.5</v>
      </c>
      <c r="H12" s="107">
        <f>AVERAGE(user1!H14,user2!H14,user3!H14,user4!H14,user5!H14,user6!H14,user7!H14,user8!H14,user9!H14)</f>
        <v>0</v>
      </c>
      <c r="I12" s="107">
        <f>AVERAGE(user1!I14,user2!I14,user3!I14,user4!I14,user5!I14,user6!I14,user7!I14,user8!I14,user9!I14)</f>
        <v>7</v>
      </c>
      <c r="J12" s="104">
        <f t="shared" ref="J12:J36" si="0">G12-F12</f>
        <v>-1.5</v>
      </c>
      <c r="K12" s="90">
        <f>G12/F12</f>
        <v>0.75</v>
      </c>
      <c r="L12" s="96"/>
      <c r="M12" s="111">
        <f>MIN(user1!F14,user2!F14,user3!F14,user4!F14,user5!F14,user6!F14,user7!F14,user8!F14,user9!F14)</f>
        <v>5</v>
      </c>
      <c r="N12" s="107">
        <f>MAX(user1!G14,user2!G14,user3!G14,user4!G14,user5!G14,user6!G14,user7!G14,user8!G14,user9!G14)</f>
        <v>5</v>
      </c>
      <c r="O12" s="107">
        <f>MAX(user1!H14,user2!H14,user3!H14,user4!H14,user5!H14,user6!H14,user7!H14,user8!H14,user9!H14)</f>
        <v>2</v>
      </c>
      <c r="P12" s="107">
        <f>MAX(user1!I14,user2!I14,user3!I14,user4!I14,user5!I14,user6!I14,user7!I14,user8!I14,user9!I14)</f>
        <v>9</v>
      </c>
      <c r="Q12" s="104">
        <f>N12-M12</f>
        <v>0</v>
      </c>
      <c r="R12" s="90">
        <f>N12/M12</f>
        <v>1</v>
      </c>
      <c r="S12" s="96"/>
      <c r="T12" s="111">
        <f>MAX(user1!F14,user2!F14,user3!F14,user4!F14,user5!F14,user6!F14,user7!F14,user8!F14,user9!F14)</f>
        <v>7</v>
      </c>
      <c r="U12" s="107">
        <f>MIN(user1!G14,user2!G14,user3!G14,user4!G14,user5!G14,user6!G14,user7!G14,user8!G14,user9!G14)</f>
        <v>4</v>
      </c>
      <c r="V12" s="107">
        <f>MIN(user1!H14,user2!H14,user3!H14,user4!H14,user5!H14,user6!H14,user7!H14,user8!H14,user9!H14)</f>
        <v>-2</v>
      </c>
      <c r="W12" s="107">
        <f>MIN(user1!I14,user2!I14,user3!I14,user4!I14,user5!I14,user6!I14,user7!I14,user8!I14,user9!I14)</f>
        <v>5</v>
      </c>
      <c r="X12" s="104">
        <f>U12-T12</f>
        <v>-3</v>
      </c>
      <c r="Y12" s="90">
        <f>U12/T12</f>
        <v>0.5714285714285714</v>
      </c>
    </row>
    <row r="13" spans="1:25" x14ac:dyDescent="0.2">
      <c r="B13" s="106"/>
      <c r="C13" s="30"/>
      <c r="D13" s="64"/>
      <c r="E13" s="30"/>
      <c r="F13" s="107"/>
      <c r="G13" s="107"/>
      <c r="H13" s="107"/>
      <c r="I13" s="107"/>
      <c r="J13" s="104"/>
      <c r="K13" s="105"/>
      <c r="L13" s="70"/>
      <c r="M13" s="111"/>
      <c r="N13" s="107"/>
      <c r="O13" s="107"/>
      <c r="P13" s="107"/>
      <c r="Q13" s="104"/>
      <c r="R13" s="105"/>
      <c r="S13" s="70"/>
      <c r="T13" s="111"/>
      <c r="U13" s="107"/>
      <c r="V13" s="107"/>
      <c r="W13" s="107"/>
      <c r="X13" s="104"/>
      <c r="Y13" s="105"/>
    </row>
    <row r="14" spans="1:25" x14ac:dyDescent="0.2">
      <c r="B14" s="101"/>
      <c r="C14" s="28"/>
      <c r="D14" s="28"/>
      <c r="E14" s="28"/>
      <c r="F14" s="102"/>
      <c r="G14" s="102"/>
      <c r="H14" s="102"/>
      <c r="I14" s="102"/>
      <c r="J14" s="104"/>
      <c r="K14" s="105"/>
      <c r="L14" s="70"/>
      <c r="M14" s="110"/>
      <c r="N14" s="102"/>
      <c r="O14" s="102"/>
      <c r="P14" s="102"/>
      <c r="Q14" s="104"/>
      <c r="R14" s="105"/>
      <c r="S14" s="70"/>
      <c r="T14" s="110"/>
      <c r="U14" s="102"/>
      <c r="V14" s="102"/>
      <c r="W14" s="102"/>
      <c r="X14" s="104"/>
      <c r="Y14" s="105"/>
    </row>
    <row r="15" spans="1:25" x14ac:dyDescent="0.2">
      <c r="B15" s="101">
        <v>3</v>
      </c>
      <c r="C15" s="28" t="str">
        <f>IF(ISTEXT(act_3)=TRUE,act_3,"")</f>
        <v/>
      </c>
      <c r="D15" s="28" t="str">
        <f>IF(ISTEXT(act_3_desc)=TRUE,act_3_desc,"")</f>
        <v>collections/conservation</v>
      </c>
      <c r="E15" s="28"/>
      <c r="F15" s="102">
        <f>AVERAGE(user1!F17,user2!F17,user3!F17,user4!F17,user5!F17,user6!F17,user7!F17,user8!F17,user9!F17)</f>
        <v>8.5</v>
      </c>
      <c r="G15" s="102">
        <f>AVERAGE(user1!G17,user1!G17,user1!G17,user1!G17,user1!G17,user1!G17,user1!G17,user1!G17,user1!G17)</f>
        <v>1</v>
      </c>
      <c r="H15" s="102">
        <f>AVERAGE(user1!H17,user1!H17,user1!H17,user1!H17,user1!H17,user1!H17,user1!H17,user1!H17,user1!H17)</f>
        <v>1</v>
      </c>
      <c r="I15" s="102">
        <f>AVERAGE(user1!I17,user1!I17,user1!I17,user1!I17,user1!I17,user1!I17,user1!I17,user1!I17,user1!I17)</f>
        <v>2</v>
      </c>
      <c r="J15" s="104">
        <f t="shared" si="0"/>
        <v>-7.5</v>
      </c>
      <c r="K15" s="90">
        <f>G15/F15</f>
        <v>0.11764705882352941</v>
      </c>
      <c r="L15" s="96"/>
      <c r="M15" s="110">
        <f>MIN(user1!F17,user2!F17,user3!F17,user4!F17,user5!F17,user6!F17,user7!F17,user8!F17,user9!F17)</f>
        <v>8</v>
      </c>
      <c r="N15" s="102">
        <f>MAX(user1!G17,user2!G17,user3!G17,user4!G17,user5!G17,user6!G17,user7!G17,user8!G17,user9!G17)</f>
        <v>1</v>
      </c>
      <c r="O15" s="102">
        <f>MAX(user1!H17,user2!H17,user3!H17,user4!H17,user5!H17,user6!H17,user7!H17,user8!H17,user9!H17)</f>
        <v>3</v>
      </c>
      <c r="P15" s="102">
        <f>MAX(user1!I17,user2!I17,user3!I17,user4!I17,user5!I17,user6!I17,user7!I17,user8!I17,user9!I17)</f>
        <v>4</v>
      </c>
      <c r="Q15" s="104">
        <f>N15-M15</f>
        <v>-7</v>
      </c>
      <c r="R15" s="90">
        <f>N15/M15</f>
        <v>0.125</v>
      </c>
      <c r="S15" s="96"/>
      <c r="T15" s="110">
        <f>MAX(user1!F17,user2!F17,user3!F17,user4!F17,user5!F17,user6!F17,user7!F17,user8!F17,user9!F17)</f>
        <v>9</v>
      </c>
      <c r="U15" s="102">
        <f>MIN(user1!G17,user2!G17,user3!G17,user4!G17,user5!G17,user6!G17,user7!G17,user8!G17,user9!G17)</f>
        <v>1</v>
      </c>
      <c r="V15" s="102">
        <f>MIN(user1!H17,user2!H17,user3!H17,user4!H17,user5!H17,user6!H17,user7!H17,user8!H17,user9!H17)</f>
        <v>1</v>
      </c>
      <c r="W15" s="102">
        <f>MIN(user1!I17,user2!I17,user3!I17,user4!I17,user5!I17,user6!I17,user7!I17,user8!I17,user9!I17)</f>
        <v>2</v>
      </c>
      <c r="X15" s="104">
        <f>U15-T15</f>
        <v>-8</v>
      </c>
      <c r="Y15" s="90">
        <f>U15/T15</f>
        <v>0.1111111111111111</v>
      </c>
    </row>
    <row r="16" spans="1:25" x14ac:dyDescent="0.2">
      <c r="B16" s="101"/>
      <c r="C16" s="28"/>
      <c r="D16" s="28"/>
      <c r="E16" s="28"/>
      <c r="F16" s="102"/>
      <c r="G16" s="102"/>
      <c r="H16" s="102"/>
      <c r="I16" s="102"/>
      <c r="J16" s="104"/>
      <c r="K16" s="105"/>
      <c r="L16" s="70"/>
      <c r="M16" s="110"/>
      <c r="N16" s="102"/>
      <c r="O16" s="102"/>
      <c r="P16" s="102"/>
      <c r="Q16" s="104"/>
      <c r="R16" s="105"/>
      <c r="S16" s="70"/>
      <c r="T16" s="110"/>
      <c r="U16" s="102"/>
      <c r="V16" s="102"/>
      <c r="W16" s="102"/>
      <c r="X16" s="104"/>
      <c r="Y16" s="105"/>
    </row>
    <row r="17" spans="2:25" x14ac:dyDescent="0.2">
      <c r="B17" s="106"/>
      <c r="C17" s="30"/>
      <c r="D17" s="30"/>
      <c r="E17" s="30"/>
      <c r="F17" s="107"/>
      <c r="G17" s="107"/>
      <c r="H17" s="107"/>
      <c r="I17" s="107"/>
      <c r="J17" s="104"/>
      <c r="K17" s="105"/>
      <c r="L17" s="70"/>
      <c r="M17" s="111"/>
      <c r="N17" s="107"/>
      <c r="O17" s="107"/>
      <c r="P17" s="107"/>
      <c r="Q17" s="104"/>
      <c r="R17" s="105"/>
      <c r="S17" s="70"/>
      <c r="T17" s="111"/>
      <c r="U17" s="107"/>
      <c r="V17" s="107"/>
      <c r="W17" s="107"/>
      <c r="X17" s="104"/>
      <c r="Y17" s="105"/>
    </row>
    <row r="18" spans="2:25" x14ac:dyDescent="0.2">
      <c r="B18" s="106">
        <v>4</v>
      </c>
      <c r="C18" s="30" t="str">
        <f>IF(ISTEXT(act_4)=TRUE,act_4,"")</f>
        <v/>
      </c>
      <c r="D18" s="30" t="str">
        <f>IF(ISTEXT(act_4_desc)=TRUE,act_4_desc,"")</f>
        <v>public programs</v>
      </c>
      <c r="E18" s="30"/>
      <c r="F18" s="107">
        <f>AVERAGE(user1!F20,user2!F20,user3!F20,user4!F20,user5!F20,user6!F20,user7!F20,user8!F20,user9!F20)</f>
        <v>3.5</v>
      </c>
      <c r="G18" s="107">
        <f>AVERAGE(user1!G20,user2!G20,user3!G20,user4!G20,user5!G20,user6!G20,user7!G20,user8!G20,user9!G20)</f>
        <v>3</v>
      </c>
      <c r="H18" s="107">
        <f>AVERAGE(user1!H20,user2!H20,user3!H20,user4!H20,user5!H20,user6!H20,user7!H20,user8!H20,user9!H20)</f>
        <v>4</v>
      </c>
      <c r="I18" s="107">
        <f>AVERAGE(user1!I20,user2!I20,user3!I20,user4!I20,user5!I20,user6!I20,user7!I20,user8!I20,user9!I20)</f>
        <v>3.5</v>
      </c>
      <c r="J18" s="104">
        <f t="shared" si="0"/>
        <v>-0.5</v>
      </c>
      <c r="K18" s="90">
        <f>G18/F18</f>
        <v>0.8571428571428571</v>
      </c>
      <c r="L18" s="96"/>
      <c r="M18" s="111">
        <f>MIN(user1!F20,user2!F20,user3!F20,user4!F20,user5!F20,user6!F20,user7!F20,user8!F20,user9!F20)</f>
        <v>3</v>
      </c>
      <c r="N18" s="107">
        <f>MAX(user1!G20,user2!G20,user3!G20,user4!G20,user5!G20,user6!G20,user7!G20,user8!G20,user9!G20)</f>
        <v>3</v>
      </c>
      <c r="O18" s="107">
        <f>MAX(user1!H20,user2!H20,user3!H20,user4!H20,user5!H20,user6!H20,user7!H20,user8!H20,user9!H20)</f>
        <v>4</v>
      </c>
      <c r="P18" s="107">
        <f>MAX(user1!I20,user2!I20,user3!I20,user4!I20,user5!I20,user6!I20,user7!I20,user8!I20,user9!I20)</f>
        <v>4</v>
      </c>
      <c r="Q18" s="104">
        <f>N18-M18</f>
        <v>0</v>
      </c>
      <c r="R18" s="90">
        <f>N18/M18</f>
        <v>1</v>
      </c>
      <c r="S18" s="96"/>
      <c r="T18" s="111">
        <f>MAX(user1!F20,user2!F20,user3!F20,user4!F20,user5!F20,user6!F20,user7!F20,user8!F20,user9!F20)</f>
        <v>4</v>
      </c>
      <c r="U18" s="107">
        <f>MIN(user1!G20,user2!G20,user3!G20,user4!G20,user5!G20,user6!G20,user7!G20,user8!G20,user9!G20)</f>
        <v>3</v>
      </c>
      <c r="V18" s="107">
        <f>MIN(user1!H20,user2!H20,user3!H20,user4!H20,user5!H20,user6!H20,user7!H20,user8!H20,user9!H20)</f>
        <v>4</v>
      </c>
      <c r="W18" s="107">
        <f>MIN(user1!I20,user2!I20,user3!I20,user4!I20,user5!I20,user6!I20,user7!I20,user8!I20,user9!I20)</f>
        <v>3</v>
      </c>
      <c r="X18" s="104">
        <f>U18-T18</f>
        <v>-1</v>
      </c>
      <c r="Y18" s="90">
        <f>U18/T18</f>
        <v>0.75</v>
      </c>
    </row>
    <row r="19" spans="2:25" x14ac:dyDescent="0.2">
      <c r="B19" s="106"/>
      <c r="C19" s="30"/>
      <c r="D19" s="30"/>
      <c r="E19" s="30"/>
      <c r="F19" s="107"/>
      <c r="G19" s="107"/>
      <c r="H19" s="107"/>
      <c r="I19" s="107"/>
      <c r="J19" s="104"/>
      <c r="K19" s="105"/>
      <c r="L19" s="70"/>
      <c r="M19" s="111"/>
      <c r="N19" s="107"/>
      <c r="O19" s="107"/>
      <c r="P19" s="107"/>
      <c r="Q19" s="104"/>
      <c r="R19" s="105"/>
      <c r="S19" s="70"/>
      <c r="T19" s="111"/>
      <c r="U19" s="107"/>
      <c r="V19" s="107"/>
      <c r="W19" s="107"/>
      <c r="X19" s="104"/>
      <c r="Y19" s="105"/>
    </row>
    <row r="20" spans="2:25" x14ac:dyDescent="0.2">
      <c r="B20" s="101"/>
      <c r="C20" s="28"/>
      <c r="D20" s="28"/>
      <c r="E20" s="28"/>
      <c r="F20" s="102"/>
      <c r="G20" s="102"/>
      <c r="H20" s="102"/>
      <c r="I20" s="102"/>
      <c r="J20" s="104"/>
      <c r="K20" s="105"/>
      <c r="L20" s="70"/>
      <c r="M20" s="110"/>
      <c r="N20" s="102"/>
      <c r="O20" s="102"/>
      <c r="P20" s="102"/>
      <c r="Q20" s="104"/>
      <c r="R20" s="105"/>
      <c r="S20" s="70"/>
      <c r="T20" s="110"/>
      <c r="U20" s="102"/>
      <c r="V20" s="102"/>
      <c r="W20" s="102"/>
      <c r="X20" s="104"/>
      <c r="Y20" s="105"/>
    </row>
    <row r="21" spans="2:25" x14ac:dyDescent="0.2">
      <c r="B21" s="101">
        <v>5</v>
      </c>
      <c r="C21" s="28" t="str">
        <f>IF(ISTEXT(act_5)=TRUE,act_5,"")</f>
        <v/>
      </c>
      <c r="D21" s="28" t="str">
        <f>IF(ISTEXT(act_5_desc)=TRUE,act_5_desc,"")</f>
        <v>education</v>
      </c>
      <c r="E21" s="28"/>
      <c r="F21" s="102">
        <f>AVERAGE(user1!F23,user2!F23,user3!F23,user4!F23,user5!F23,user6!F23,user7!F23,user8!F23,user9!F23)</f>
        <v>4</v>
      </c>
      <c r="G21" s="102">
        <f>AVERAGE(user1!G23,user1!G23,user1!G23,user1!G23,user1!G23,user1!G23,user1!G23,user1!G23,user1!G23)</f>
        <v>2</v>
      </c>
      <c r="H21" s="102">
        <f>AVERAGE(user1!H23,user1!H23,user1!H23,user1!H23,user1!H23,user1!H23,user1!H23,user1!H23,user1!H23)</f>
        <v>5</v>
      </c>
      <c r="I21" s="102">
        <f>AVERAGE(user1!I23,user1!I23,user1!I23,user1!I23,user1!I23,user1!I23,user1!I23,user1!I23,user1!I23)</f>
        <v>10</v>
      </c>
      <c r="J21" s="104">
        <f t="shared" si="0"/>
        <v>-2</v>
      </c>
      <c r="K21" s="90">
        <f>G21/F21</f>
        <v>0.5</v>
      </c>
      <c r="L21" s="96"/>
      <c r="M21" s="110">
        <f>MIN(user1!F23,user2!F23,user3!F23,user4!F23,user5!F23,user6!F23,user7!F23,user8!F23,user9!F23)</f>
        <v>3</v>
      </c>
      <c r="N21" s="102">
        <f>MAX(user1!G23,user2!G23,user3!G23,user4!G23,user5!G23,user6!G23,user7!G23,user8!G23,user9!G23)</f>
        <v>2</v>
      </c>
      <c r="O21" s="102">
        <f>MAX(user1!H23,user2!H23,user3!H23,user4!H23,user5!H23,user6!H23,user7!H23,user8!H23,user9!H23)</f>
        <v>5</v>
      </c>
      <c r="P21" s="102">
        <f>MAX(user1!I23,user2!I23,user3!I23,user4!I23,user5!I23,user6!I23,user7!I23,user8!I23,user9!I23)</f>
        <v>10</v>
      </c>
      <c r="Q21" s="104">
        <f>N21-M21</f>
        <v>-1</v>
      </c>
      <c r="R21" s="90">
        <f>N21/M21</f>
        <v>0.66666666666666663</v>
      </c>
      <c r="S21" s="96"/>
      <c r="T21" s="110">
        <f>MAX(user1!F23,user2!F23,user3!F23,user4!F23,user5!F23,user6!F23,user7!F23,user8!F23,user9!F23)</f>
        <v>5</v>
      </c>
      <c r="U21" s="102">
        <f>MIN(user1!G23,user2!G23,user3!G23,user4!G23,user5!G23,user6!G23,user7!G23,user8!G23,user9!G23)</f>
        <v>2</v>
      </c>
      <c r="V21" s="102">
        <f>MIN(user1!H23,user2!H23,user3!H23,user4!H23,user5!H23,user6!H23,user7!H23,user8!H23,user9!H23)</f>
        <v>3</v>
      </c>
      <c r="W21" s="102">
        <f>MIN(user1!I23,user2!I23,user3!I23,user4!I23,user5!I23,user6!I23,user7!I23,user8!I23,user9!I23)</f>
        <v>2</v>
      </c>
      <c r="X21" s="104">
        <f>U21-T21</f>
        <v>-3</v>
      </c>
      <c r="Y21" s="90">
        <f>U21/T21</f>
        <v>0.4</v>
      </c>
    </row>
    <row r="22" spans="2:25" x14ac:dyDescent="0.2">
      <c r="B22" s="101"/>
      <c r="C22" s="28"/>
      <c r="D22" s="28"/>
      <c r="E22" s="28"/>
      <c r="F22" s="102"/>
      <c r="G22" s="102"/>
      <c r="H22" s="102"/>
      <c r="I22" s="102"/>
      <c r="J22" s="104"/>
      <c r="K22" s="105"/>
      <c r="L22" s="70"/>
      <c r="M22" s="110"/>
      <c r="N22" s="102"/>
      <c r="O22" s="102"/>
      <c r="P22" s="102"/>
      <c r="Q22" s="104"/>
      <c r="R22" s="105"/>
      <c r="S22" s="70"/>
      <c r="T22" s="110"/>
      <c r="U22" s="102"/>
      <c r="V22" s="102"/>
      <c r="W22" s="102"/>
      <c r="X22" s="104"/>
      <c r="Y22" s="105"/>
    </row>
    <row r="23" spans="2:25" x14ac:dyDescent="0.2">
      <c r="B23" s="106"/>
      <c r="C23" s="30"/>
      <c r="D23" s="30"/>
      <c r="E23" s="30"/>
      <c r="F23" s="107"/>
      <c r="G23" s="107"/>
      <c r="H23" s="107"/>
      <c r="I23" s="107"/>
      <c r="J23" s="104"/>
      <c r="K23" s="105"/>
      <c r="L23" s="70"/>
      <c r="M23" s="111"/>
      <c r="N23" s="107"/>
      <c r="O23" s="107"/>
      <c r="P23" s="107"/>
      <c r="Q23" s="104"/>
      <c r="R23" s="105"/>
      <c r="S23" s="70"/>
      <c r="T23" s="111"/>
      <c r="U23" s="107"/>
      <c r="V23" s="107"/>
      <c r="W23" s="107"/>
      <c r="X23" s="104"/>
      <c r="Y23" s="105"/>
    </row>
    <row r="24" spans="2:25" x14ac:dyDescent="0.2">
      <c r="B24" s="106">
        <v>6</v>
      </c>
      <c r="C24" s="30" t="str">
        <f>IF(ISTEXT(act_6)=TRUE,act_6,"")</f>
        <v/>
      </c>
      <c r="D24" s="30" t="str">
        <f>IF(ISTEXT(act_6_desc)=TRUE,act_6_desc,"")</f>
        <v>research</v>
      </c>
      <c r="E24" s="30"/>
      <c r="F24" s="107">
        <f>AVERAGE(user1!F26,user2!F26,user3!F26,user4!F26,user5!F26,user6!F26,user7!F26,user8!F26,user9!F26)</f>
        <v>4.5</v>
      </c>
      <c r="G24" s="107">
        <f>AVERAGE(user1!G26,user2!G26,user3!G26,user4!G26,user5!G26,user6!G26,user7!G26,user8!G26,user9!G26)</f>
        <v>1.5</v>
      </c>
      <c r="H24" s="107">
        <f>AVERAGE(user1!H26,user2!H26,user3!H26,user4!H26,user5!H26,user6!H26,user7!H26,user8!H26,user9!H26)</f>
        <v>2.5</v>
      </c>
      <c r="I24" s="107">
        <f>AVERAGE(user1!I26,user2!I26,user3!I26,user4!I26,user5!I26,user6!I26,user7!I26,user8!I26,user9!I26)</f>
        <v>2</v>
      </c>
      <c r="J24" s="104">
        <f t="shared" si="0"/>
        <v>-3</v>
      </c>
      <c r="K24" s="90">
        <f>G24/F24</f>
        <v>0.33333333333333331</v>
      </c>
      <c r="L24" s="96"/>
      <c r="M24" s="111">
        <f>MIN(user1!F26,user2!F26,user3!F26,user4!F26,user5!F26,user6!F26,user7!F26,user8!F26,user9!F26)</f>
        <v>4</v>
      </c>
      <c r="N24" s="107">
        <f>MAX(user1!G26,user2!G26,user3!G26,user4!G26,user5!G26,user6!G26,user7!G26,user8!G26,user9!G26)</f>
        <v>2</v>
      </c>
      <c r="O24" s="107">
        <f>MAX(user1!H26,user2!H26,user3!H26,user4!H26,user5!H26,user6!H26,user7!H26,user8!H26,user9!H26)</f>
        <v>3</v>
      </c>
      <c r="P24" s="107">
        <f>MAX(user1!I26,user2!I26,user3!I26,user4!I26,user5!I26,user6!I26,user7!I26,user8!I26,user9!I26)</f>
        <v>3</v>
      </c>
      <c r="Q24" s="104">
        <f>N24-M24</f>
        <v>-2</v>
      </c>
      <c r="R24" s="90">
        <f>N24/M24</f>
        <v>0.5</v>
      </c>
      <c r="S24" s="96"/>
      <c r="T24" s="111">
        <f>MAX(user1!F26,user2!F26,user3!F26,user4!F26,user5!F26,user6!F26,user7!F26,user8!F26,user9!F26)</f>
        <v>5</v>
      </c>
      <c r="U24" s="107">
        <f>MIN(user1!G26,user2!G26,user3!G26,user4!G26,user5!G26,user6!G26,user7!G26,user8!G26,user9!G26)</f>
        <v>1</v>
      </c>
      <c r="V24" s="107">
        <f>MIN(user1!H26,user2!H26,user3!H26,user4!H26,user5!H26,user6!H26,user7!H26,user8!H26,user9!H26)</f>
        <v>2</v>
      </c>
      <c r="W24" s="107">
        <f>MIN(user1!I26,user2!I26,user3!I26,user4!I26,user5!I26,user6!I26,user7!I26,user8!I26,user9!I26)</f>
        <v>1</v>
      </c>
      <c r="X24" s="104">
        <f>U24-T24</f>
        <v>-4</v>
      </c>
      <c r="Y24" s="90">
        <f>U24/T24</f>
        <v>0.2</v>
      </c>
    </row>
    <row r="25" spans="2:25" x14ac:dyDescent="0.2">
      <c r="B25" s="106"/>
      <c r="C25" s="30"/>
      <c r="D25" s="30"/>
      <c r="E25" s="30"/>
      <c r="F25" s="107"/>
      <c r="G25" s="107"/>
      <c r="H25" s="107"/>
      <c r="I25" s="107"/>
      <c r="J25" s="104"/>
      <c r="K25" s="105"/>
      <c r="L25" s="70"/>
      <c r="M25" s="111"/>
      <c r="N25" s="107"/>
      <c r="O25" s="107"/>
      <c r="P25" s="107"/>
      <c r="Q25" s="104"/>
      <c r="R25" s="105"/>
      <c r="S25" s="70"/>
      <c r="T25" s="111"/>
      <c r="U25" s="107"/>
      <c r="V25" s="107"/>
      <c r="W25" s="107"/>
      <c r="X25" s="104"/>
      <c r="Y25" s="105"/>
    </row>
    <row r="26" spans="2:25" x14ac:dyDescent="0.2">
      <c r="B26" s="101"/>
      <c r="C26" s="28"/>
      <c r="D26" s="28"/>
      <c r="E26" s="28"/>
      <c r="F26" s="102"/>
      <c r="G26" s="102"/>
      <c r="H26" s="102"/>
      <c r="I26" s="102"/>
      <c r="J26" s="104"/>
      <c r="K26" s="105"/>
      <c r="L26" s="70"/>
      <c r="M26" s="110"/>
      <c r="N26" s="102"/>
      <c r="O26" s="102"/>
      <c r="P26" s="102"/>
      <c r="Q26" s="104"/>
      <c r="R26" s="105"/>
      <c r="S26" s="70"/>
      <c r="T26" s="110"/>
      <c r="U26" s="102"/>
      <c r="V26" s="102"/>
      <c r="W26" s="102"/>
      <c r="X26" s="104"/>
      <c r="Y26" s="105"/>
    </row>
    <row r="27" spans="2:25" x14ac:dyDescent="0.2">
      <c r="B27" s="101">
        <v>7</v>
      </c>
      <c r="C27" s="28" t="str">
        <f>IF(ISTEXT(act_7)=TRUE,act_7,"")</f>
        <v/>
      </c>
      <c r="D27" s="28" t="str">
        <f>IF(ISTEXT(act_7_desc)=TRUE,act_7_desc,"")</f>
        <v>administration</v>
      </c>
      <c r="E27" s="28"/>
      <c r="F27" s="102">
        <f>AVERAGE(user1!F29,user2!F29,user3!F29,user4!F29,user5!F29,user6!F29,user7!F29,user8!F29,user9!F29)</f>
        <v>6</v>
      </c>
      <c r="G27" s="102">
        <f>AVERAGE(user1!G29,user1!G29,user1!G29,user1!G29,user1!G29,user1!G29,user1!G29,user1!G29,user1!G29)</f>
        <v>1</v>
      </c>
      <c r="H27" s="102">
        <f>AVERAGE(user1!H29,user1!H29,user1!H29,user1!H29,user1!H29,user1!H29,user1!H29,user1!H29,user1!H29)</f>
        <v>-4</v>
      </c>
      <c r="I27" s="102">
        <f>AVERAGE(user1!I29,user1!I29,user1!I29,user1!I29,user1!I29,user1!I29,user1!I29,user1!I29,user1!I29)</f>
        <v>9</v>
      </c>
      <c r="J27" s="104">
        <f t="shared" si="0"/>
        <v>-5</v>
      </c>
      <c r="K27" s="90">
        <f>G27/F27</f>
        <v>0.16666666666666666</v>
      </c>
      <c r="L27" s="96"/>
      <c r="M27" s="110">
        <f>MIN(user1!F29,user2!F29,user3!F29,user4!F29,user5!F29,user6!F29,user7!F29,user8!F29,user9!F29)</f>
        <v>4</v>
      </c>
      <c r="N27" s="102">
        <f>MAX(user1!G29,user2!G29,user3!G29,user4!G29,user5!G29,user6!G29,user7!G29,user8!G29,user9!G29)</f>
        <v>1</v>
      </c>
      <c r="O27" s="102">
        <f>MAX(user1!H29,user2!H29,user3!H29,user4!H29,user5!H29,user6!H29,user7!H29,user8!H29,user9!H29)</f>
        <v>-3</v>
      </c>
      <c r="P27" s="102">
        <f>MAX(user1!I29,user2!I29,user3!I29,user4!I29,user5!I29,user6!I29,user7!I29,user8!I29,user9!I29)</f>
        <v>9</v>
      </c>
      <c r="Q27" s="104">
        <f>N27-M27</f>
        <v>-3</v>
      </c>
      <c r="R27" s="90">
        <f>N27/M27</f>
        <v>0.25</v>
      </c>
      <c r="S27" s="96"/>
      <c r="T27" s="110">
        <f>MAX(user1!F29,user2!F29,user3!F29,user4!F29,user5!F29,user6!F29,user7!F29,user8!F29,user9!F29)</f>
        <v>8</v>
      </c>
      <c r="U27" s="102">
        <f>MIN(user1!G29,user2!G29,user3!G29,user4!G29,user5!G29,user6!G29,user7!G29,user8!G29,user9!G29)</f>
        <v>1</v>
      </c>
      <c r="V27" s="102">
        <f>MIN(user1!H29,user2!H29,user3!H29,user4!H29,user5!H29,user6!H29,user7!H29,user8!H29,user9!H29)</f>
        <v>-4</v>
      </c>
      <c r="W27" s="102">
        <f>MIN(user1!I29,user2!I29,user3!I29,user4!I29,user5!I29,user6!I29,user7!I29,user8!I29,user9!I29)</f>
        <v>8</v>
      </c>
      <c r="X27" s="104">
        <f>U27-T27</f>
        <v>-7</v>
      </c>
      <c r="Y27" s="90">
        <f>U27/T27</f>
        <v>0.125</v>
      </c>
    </row>
    <row r="28" spans="2:25" x14ac:dyDescent="0.2">
      <c r="B28" s="101"/>
      <c r="C28" s="28"/>
      <c r="D28" s="28"/>
      <c r="E28" s="28"/>
      <c r="F28" s="102"/>
      <c r="G28" s="102"/>
      <c r="H28" s="102"/>
      <c r="I28" s="102"/>
      <c r="J28" s="104"/>
      <c r="K28" s="105"/>
      <c r="L28" s="70"/>
      <c r="M28" s="110"/>
      <c r="N28" s="102"/>
      <c r="O28" s="102"/>
      <c r="P28" s="102"/>
      <c r="Q28" s="104"/>
      <c r="R28" s="105"/>
      <c r="S28" s="70"/>
      <c r="T28" s="110"/>
      <c r="U28" s="102"/>
      <c r="V28" s="102"/>
      <c r="W28" s="102"/>
      <c r="X28" s="104"/>
      <c r="Y28" s="105"/>
    </row>
    <row r="29" spans="2:25" x14ac:dyDescent="0.2">
      <c r="B29" s="106"/>
      <c r="C29" s="30"/>
      <c r="D29" s="30"/>
      <c r="E29" s="30"/>
      <c r="F29" s="107"/>
      <c r="G29" s="107"/>
      <c r="H29" s="107"/>
      <c r="I29" s="107"/>
      <c r="J29" s="104"/>
      <c r="K29" s="105"/>
      <c r="L29" s="70"/>
      <c r="M29" s="111"/>
      <c r="N29" s="107"/>
      <c r="O29" s="107"/>
      <c r="P29" s="107"/>
      <c r="Q29" s="104"/>
      <c r="R29" s="105"/>
      <c r="S29" s="70"/>
      <c r="T29" s="111"/>
      <c r="U29" s="107"/>
      <c r="V29" s="107"/>
      <c r="W29" s="107"/>
      <c r="X29" s="104"/>
      <c r="Y29" s="105"/>
    </row>
    <row r="30" spans="2:25" x14ac:dyDescent="0.2">
      <c r="B30" s="106">
        <v>8</v>
      </c>
      <c r="C30" s="30" t="str">
        <f>IF(ISTEXT(act_8)=TRUE,act_8,"")</f>
        <v/>
      </c>
      <c r="D30" s="30" t="str">
        <f>IF(ISTEXT(act_8_desc)=TRUE,act_8_desc,"")</f>
        <v>development</v>
      </c>
      <c r="E30" s="30"/>
      <c r="F30" s="107">
        <f>AVERAGE(user1!F32,user2!F32,user3!F32,user4!F32,user5!F32,user6!F32,user7!F32,user8!F32,user9!F32)</f>
        <v>2</v>
      </c>
      <c r="G30" s="107">
        <f>AVERAGE(user1!G32,user2!G32,user3!G32,user4!G32,user5!G32,user6!G32,user7!G32,user8!G32,user9!G32)</f>
        <v>13.5</v>
      </c>
      <c r="H30" s="107">
        <f>AVERAGE(user1!H32,user2!H32,user3!H32,user4!H32,user5!H32,user6!H32,user7!H32,user8!H32,user9!H32)</f>
        <v>-1</v>
      </c>
      <c r="I30" s="107">
        <f>AVERAGE(user1!I32,user2!I32,user3!I32,user4!I32,user5!I32,user6!I32,user7!I32,user8!I32,user9!I32)</f>
        <v>7.5</v>
      </c>
      <c r="J30" s="104">
        <f t="shared" si="0"/>
        <v>11.5</v>
      </c>
      <c r="K30" s="90">
        <f>G30/F30</f>
        <v>6.75</v>
      </c>
      <c r="L30" s="96"/>
      <c r="M30" s="111">
        <f>MIN(user1!F32,user2!F32,user3!F32,user4!F32,user5!F32,user6!F32,user7!F32,user8!F32,user9!F32)</f>
        <v>2</v>
      </c>
      <c r="N30" s="107">
        <f>MAX(user1!G32,user2!G32,user3!G32,user4!G32,user5!G32,user6!G32,user7!G32,user8!G32,user9!G32)</f>
        <v>15</v>
      </c>
      <c r="O30" s="107">
        <f>MAX(user1!H32,user2!H32,user3!H32,user4!H32,user5!H32,user6!H32,user7!H32,user8!H32,user9!H32)</f>
        <v>0</v>
      </c>
      <c r="P30" s="107">
        <f>MAX(user1!I32,user2!I32,user3!I32,user4!I32,user5!I32,user6!I32,user7!I32,user8!I32,user9!I32)</f>
        <v>9</v>
      </c>
      <c r="Q30" s="104">
        <f>N30-M30</f>
        <v>13</v>
      </c>
      <c r="R30" s="90">
        <f>N30/M30</f>
        <v>7.5</v>
      </c>
      <c r="S30" s="96"/>
      <c r="T30" s="111">
        <f>MAX(user1!F32,user2!F32,user3!F32,user4!F32,user5!F32,user6!F32,user7!F32,user8!F32,user9!F32)</f>
        <v>2</v>
      </c>
      <c r="U30" s="107">
        <f>MIN(user1!G32,user2!G32,user3!G32,user4!G32,user5!G32,user6!G32,user7!G32,user8!G32,user9!G32)</f>
        <v>12</v>
      </c>
      <c r="V30" s="107">
        <f>MIN(user1!H32,user2!H32,user3!H32,user4!H32,user5!H32,user6!H32,user7!H32,user8!H32,user9!H32)</f>
        <v>-2</v>
      </c>
      <c r="W30" s="107">
        <f>MIN(user1!I32,user2!I32,user3!I32,user4!I32,user5!I32,user6!I32,user7!I32,user8!I32,user9!I32)</f>
        <v>6</v>
      </c>
      <c r="X30" s="104">
        <f>U30-T30</f>
        <v>10</v>
      </c>
      <c r="Y30" s="90">
        <f>U30/T30</f>
        <v>6</v>
      </c>
    </row>
    <row r="31" spans="2:25" x14ac:dyDescent="0.2">
      <c r="B31" s="106"/>
      <c r="C31" s="30"/>
      <c r="D31" s="30"/>
      <c r="E31" s="30"/>
      <c r="F31" s="107"/>
      <c r="G31" s="107"/>
      <c r="H31" s="107"/>
      <c r="I31" s="107"/>
      <c r="J31" s="104"/>
      <c r="K31" s="105"/>
      <c r="L31" s="70"/>
      <c r="M31" s="111"/>
      <c r="N31" s="107"/>
      <c r="O31" s="107"/>
      <c r="P31" s="107"/>
      <c r="Q31" s="104"/>
      <c r="R31" s="105"/>
      <c r="S31" s="70"/>
      <c r="T31" s="111"/>
      <c r="U31" s="107"/>
      <c r="V31" s="107"/>
      <c r="W31" s="107"/>
      <c r="X31" s="104"/>
      <c r="Y31" s="105"/>
    </row>
    <row r="32" spans="2:25" x14ac:dyDescent="0.2">
      <c r="B32" s="101"/>
      <c r="C32" s="28"/>
      <c r="D32" s="28"/>
      <c r="E32" s="28"/>
      <c r="F32" s="102"/>
      <c r="G32" s="102"/>
      <c r="H32" s="102"/>
      <c r="I32" s="102"/>
      <c r="J32" s="104"/>
      <c r="K32" s="105"/>
      <c r="L32" s="70"/>
      <c r="M32" s="110"/>
      <c r="N32" s="102"/>
      <c r="O32" s="102"/>
      <c r="P32" s="102"/>
      <c r="Q32" s="104"/>
      <c r="R32" s="105"/>
      <c r="S32" s="70"/>
      <c r="T32" s="110"/>
      <c r="U32" s="102"/>
      <c r="V32" s="102"/>
      <c r="W32" s="102"/>
      <c r="X32" s="104"/>
      <c r="Y32" s="105"/>
    </row>
    <row r="33" spans="2:25" x14ac:dyDescent="0.2">
      <c r="B33" s="101">
        <v>9</v>
      </c>
      <c r="C33" s="28" t="str">
        <f>IF(ISTEXT(act_9)=TRUE,act_9,"")</f>
        <v/>
      </c>
      <c r="D33" s="28" t="str">
        <f>IF(ISTEXT(act_9_desc)=TRUE,act_9_desc,"")</f>
        <v>shop</v>
      </c>
      <c r="E33" s="28"/>
      <c r="F33" s="102">
        <f>AVERAGE(user1!F35,user2!F35,user3!F35,user4!F35,user5!F35,user6!F35,user7!F35,user8!F35,user9!F35)</f>
        <v>3</v>
      </c>
      <c r="G33" s="102">
        <f>AVERAGE(user1!G35,user1!G35,user1!G35,user1!G35,user1!G35,user1!G35,user1!G35,user1!G35,user1!G35)</f>
        <v>4</v>
      </c>
      <c r="H33" s="102">
        <f>AVERAGE(user1!H35,user1!H35,user1!H35,user1!H35,user1!H35,user1!H35,user1!H35,user1!H35,user1!H35)</f>
        <v>0</v>
      </c>
      <c r="I33" s="102">
        <f>AVERAGE(user1!I35,user1!I35,user1!I35,user1!I35,user1!I35,user1!I35,user1!I35,user1!I35,user1!I35)</f>
        <v>5</v>
      </c>
      <c r="J33" s="104">
        <f t="shared" si="0"/>
        <v>1</v>
      </c>
      <c r="K33" s="90">
        <f>G33/F33</f>
        <v>1.3333333333333333</v>
      </c>
      <c r="L33" s="96"/>
      <c r="M33" s="110">
        <f>MIN(user1!F35,user2!F35,user3!F35,user4!F35,user5!F35,user6!F35,user7!F35,user8!F35,user9!F35)</f>
        <v>3</v>
      </c>
      <c r="N33" s="102">
        <f>MAX(user1!G35,user2!G35,user3!G35,user4!G35,user5!G35,user6!G35,user7!G35,user8!G35,user9!G35)</f>
        <v>5</v>
      </c>
      <c r="O33" s="102">
        <f>MAX(user1!H35,user2!H35,user3!H35,user4!H35,user5!H35,user6!H35,user7!H35,user8!H35,user9!H35)</f>
        <v>0</v>
      </c>
      <c r="P33" s="102">
        <f>MAX(user1!I35,user2!I35,user3!I35,user4!I35,user5!I35,user6!I35,user7!I35,user8!I35,user9!I35)</f>
        <v>5</v>
      </c>
      <c r="Q33" s="104">
        <f>N33-M33</f>
        <v>2</v>
      </c>
      <c r="R33" s="90">
        <f>N33/M33</f>
        <v>1.6666666666666667</v>
      </c>
      <c r="S33" s="96"/>
      <c r="T33" s="110">
        <f>MAX(user1!F35,user2!F35,user3!F35,user4!F35,user5!F35,user6!F35,user7!F35,user8!F35,user9!F35)</f>
        <v>3</v>
      </c>
      <c r="U33" s="102">
        <f>MIN(user1!G35,user2!G35,user3!G35,user4!G35,user5!G35,user6!G35,user7!G35,user8!G35,user9!G35)</f>
        <v>4</v>
      </c>
      <c r="V33" s="102">
        <f>MIN(user1!H35,user2!H35,user3!H35,user4!H35,user5!H35,user6!H35,user7!H35,user8!H35,user9!H35)</f>
        <v>-1</v>
      </c>
      <c r="W33" s="102">
        <f>MIN(user1!I35,user2!I35,user3!I35,user4!I35,user5!I35,user6!I35,user7!I35,user8!I35,user9!I35)</f>
        <v>-2</v>
      </c>
      <c r="X33" s="104">
        <f>U33-T33</f>
        <v>1</v>
      </c>
      <c r="Y33" s="90">
        <f>U33/T33</f>
        <v>1.3333333333333333</v>
      </c>
    </row>
    <row r="34" spans="2:25" x14ac:dyDescent="0.2">
      <c r="B34" s="101"/>
      <c r="C34" s="28"/>
      <c r="D34" s="28"/>
      <c r="E34" s="28"/>
      <c r="F34" s="102"/>
      <c r="G34" s="102"/>
      <c r="H34" s="102"/>
      <c r="I34" s="102"/>
      <c r="J34" s="104"/>
      <c r="K34" s="105"/>
      <c r="L34" s="70"/>
      <c r="M34" s="110"/>
      <c r="N34" s="102"/>
      <c r="O34" s="102"/>
      <c r="P34" s="102"/>
      <c r="Q34" s="104"/>
      <c r="R34" s="105"/>
      <c r="S34" s="70"/>
      <c r="T34" s="110"/>
      <c r="U34" s="102"/>
      <c r="V34" s="102"/>
      <c r="W34" s="102"/>
      <c r="X34" s="104"/>
      <c r="Y34" s="105"/>
    </row>
    <row r="35" spans="2:25" x14ac:dyDescent="0.2">
      <c r="B35" s="106"/>
      <c r="C35" s="30"/>
      <c r="D35" s="30"/>
      <c r="E35" s="30"/>
      <c r="F35" s="107"/>
      <c r="G35" s="107"/>
      <c r="H35" s="107"/>
      <c r="I35" s="107"/>
      <c r="J35" s="104"/>
      <c r="K35" s="105"/>
      <c r="L35" s="70"/>
      <c r="M35" s="111"/>
      <c r="N35" s="107"/>
      <c r="O35" s="107"/>
      <c r="P35" s="107"/>
      <c r="Q35" s="104"/>
      <c r="R35" s="105"/>
      <c r="S35" s="70"/>
      <c r="T35" s="111"/>
      <c r="U35" s="107"/>
      <c r="V35" s="107"/>
      <c r="W35" s="107"/>
      <c r="X35" s="104"/>
      <c r="Y35" s="105"/>
    </row>
    <row r="36" spans="2:25" x14ac:dyDescent="0.2">
      <c r="B36" s="106">
        <v>10</v>
      </c>
      <c r="C36" s="30" t="str">
        <f>IF(ISTEXT(act_10)=TRUE,act_10,"")</f>
        <v/>
      </c>
      <c r="D36" s="30" t="str">
        <f>IF(ISTEXT(act_10_desc)=TRUE,act_10_desc,"")</f>
        <v>food services</v>
      </c>
      <c r="E36" s="30"/>
      <c r="F36" s="107">
        <f>AVERAGE(user1!F38,user2!F38,user3!F38,user4!F38,user5!F38,user6!F38,user7!F38,user8!F38,user9!F38)</f>
        <v>2.5</v>
      </c>
      <c r="G36" s="107">
        <f>AVERAGE(user1!G38,user2!G38,user3!G38,user4!G38,user5!G38,user6!G38,user7!G38,user8!G38,user9!G38)</f>
        <v>3.5</v>
      </c>
      <c r="H36" s="107">
        <f>AVERAGE(user1!H38,user2!H38,user3!H38,user4!H38,user5!H38,user6!H38,user7!H38,user8!H38,user9!H38)</f>
        <v>-1</v>
      </c>
      <c r="I36" s="107">
        <f>AVERAGE(user1!I38,user2!I38,user3!I38,user4!I38,user5!I38,user6!I38,user7!I38,user8!I38,user9!I38)</f>
        <v>0</v>
      </c>
      <c r="J36" s="104">
        <f t="shared" si="0"/>
        <v>1</v>
      </c>
      <c r="K36" s="90">
        <f>G36/F36</f>
        <v>1.4</v>
      </c>
      <c r="L36" s="96"/>
      <c r="M36" s="111">
        <f>MIN(user1!F38,user2!F38,user3!F38,user4!F38,user5!F38,user6!F38,user7!F38,user8!F38,user9!F38)</f>
        <v>2</v>
      </c>
      <c r="N36" s="107">
        <f>MAX(user1!G38,user2!G38,user3!G38,user4!G38,user5!G38,user6!G38,user7!G38,user8!G38,user9!G38)</f>
        <v>4</v>
      </c>
      <c r="O36" s="107">
        <f>MAX(user1!H38,user2!H38,user3!H38,user4!H38,user5!H38,user6!H38,user7!H38,user8!H38,user9!H38)</f>
        <v>0</v>
      </c>
      <c r="P36" s="107">
        <f>MAX(user1!I38,user2!I38,user3!I38,user4!I38,user5!I38,user6!I38,user7!I38,user8!I38,user9!I38)</f>
        <v>3</v>
      </c>
      <c r="Q36" s="104">
        <f>N36-M36</f>
        <v>2</v>
      </c>
      <c r="R36" s="90">
        <f>N36/M36</f>
        <v>2</v>
      </c>
      <c r="S36" s="96"/>
      <c r="T36" s="111">
        <f>MAX(user1!F38,user2!F38,user3!F38,user4!F38,user5!F38,user6!F38,user7!F38,user8!F38,user9!F38)</f>
        <v>3</v>
      </c>
      <c r="U36" s="107">
        <f>MIN(user1!G38,user2!G38,user3!G38,user4!G38,user5!G38,user6!G38,user7!G38,user8!G38,user9!G38)</f>
        <v>3</v>
      </c>
      <c r="V36" s="107">
        <f>MIN(user1!H38,user2!H38,user3!H38,user4!H38,user5!H38,user6!H38,user7!H38,user8!H38,user9!H38)</f>
        <v>-2</v>
      </c>
      <c r="W36" s="107">
        <f>MIN(user1!I38,user2!I38,user3!I38,user4!I38,user5!I38,user6!I38,user7!I38,user8!I38,user9!I38)</f>
        <v>-3</v>
      </c>
      <c r="X36" s="104">
        <f>U36-T36</f>
        <v>0</v>
      </c>
      <c r="Y36" s="90">
        <f>U36/T36</f>
        <v>1</v>
      </c>
    </row>
    <row r="37" spans="2:25" x14ac:dyDescent="0.2">
      <c r="B37" s="106"/>
      <c r="C37" s="30"/>
      <c r="D37" s="30"/>
      <c r="E37" s="30"/>
      <c r="F37" s="108"/>
      <c r="G37" s="31"/>
      <c r="H37" s="36"/>
      <c r="I37" s="36"/>
      <c r="J37" s="15"/>
      <c r="K37" s="19"/>
      <c r="L37" s="6"/>
      <c r="M37" s="112"/>
      <c r="N37" s="31"/>
      <c r="O37" s="36"/>
      <c r="P37" s="36"/>
      <c r="Q37" s="15"/>
      <c r="R37" s="19"/>
      <c r="S37" s="6"/>
      <c r="T37" s="112"/>
      <c r="U37" s="31"/>
      <c r="V37" s="36"/>
      <c r="W37" s="36"/>
      <c r="X37" s="15"/>
      <c r="Y37" s="19"/>
    </row>
    <row r="38" spans="2:25" x14ac:dyDescent="0.2">
      <c r="B38" s="118"/>
      <c r="C38" s="119" t="s">
        <v>40</v>
      </c>
      <c r="D38" s="120"/>
      <c r="E38" s="120"/>
      <c r="F38" s="120"/>
      <c r="G38" s="121"/>
      <c r="H38" s="120"/>
      <c r="I38" s="120"/>
      <c r="J38" s="114"/>
      <c r="K38" s="122"/>
      <c r="L38" s="84"/>
      <c r="M38" s="118"/>
      <c r="N38" s="121"/>
      <c r="O38" s="120"/>
      <c r="P38" s="120"/>
      <c r="Q38" s="114"/>
      <c r="R38" s="122"/>
      <c r="S38" s="84"/>
      <c r="T38" s="118"/>
      <c r="U38" s="121"/>
      <c r="V38" s="120"/>
      <c r="W38" s="120"/>
      <c r="X38" s="114"/>
      <c r="Y38" s="122"/>
    </row>
    <row r="39" spans="2:25" x14ac:dyDescent="0.2">
      <c r="B39" s="118">
        <v>11</v>
      </c>
      <c r="C39" s="119" t="s">
        <v>13</v>
      </c>
      <c r="D39" s="123" t="s">
        <v>38</v>
      </c>
      <c r="E39" s="120"/>
      <c r="F39" s="116">
        <f>SUM(F9:F36)</f>
        <v>45.5</v>
      </c>
      <c r="G39" s="116">
        <f>SUM(G9:G36)</f>
        <v>37</v>
      </c>
      <c r="H39" s="41">
        <f>(F9*H9+F12*H12+F15*H15+F18*H18+F21*H21+F24*H24+F27*H27+F30*H30+F33*H33+F36*H36)/F39</f>
        <v>0.79670329670329665</v>
      </c>
      <c r="I39" s="41">
        <f>(F9*I9+F12*I12+F15*I15+F18*I18+F21*I21+F24*I24+F27*I27+F30*I30+F33*I33+F36*I36)/F39</f>
        <v>5.0934065934065931</v>
      </c>
      <c r="J39" s="104">
        <f t="shared" ref="J39" si="1">G39-F39</f>
        <v>-8.5</v>
      </c>
      <c r="K39" s="90">
        <f>G39/F39</f>
        <v>0.81318681318681318</v>
      </c>
      <c r="M39" s="127">
        <f>SUM(M9:M36)</f>
        <v>37</v>
      </c>
      <c r="N39" s="116">
        <f>SUM(N9:N36)</f>
        <v>41</v>
      </c>
      <c r="O39" s="41">
        <f>(M9*O9+M12*O12+M15*O15+M18*O18+M21*O21+M24*O24+M27*O27+M30*O30+M33*O33+M36*O36)/M39</f>
        <v>1.8918918918918919</v>
      </c>
      <c r="P39" s="41">
        <f>(M9*P9+M12*P12+M15*P15+M18*P18+M21*P21+M24*P24+M27*P27+M30*P30+M33*P33+M36*P36)/M39</f>
        <v>6.0540540540540544</v>
      </c>
      <c r="Q39" s="104">
        <f t="shared" ref="Q39" si="2">N39-M39</f>
        <v>4</v>
      </c>
      <c r="R39" s="90">
        <f>N39/M39</f>
        <v>1.1081081081081081</v>
      </c>
      <c r="T39" s="127">
        <f>SUM(T9:T36)</f>
        <v>54</v>
      </c>
      <c r="U39" s="116">
        <f>SUM(U9:U36)</f>
        <v>34</v>
      </c>
      <c r="V39" s="41">
        <f>(T9*V9+T12*V12+T15*V15+T18*V18+T21*V21+T24*V24+T27*V27+T30*V30+T33*V33+T36*V36)/T39</f>
        <v>-1.8518518518518517E-2</v>
      </c>
      <c r="W39" s="41">
        <f>(T9*W9+T12*W12+T15*W15+T18*W18+T21*W21+T24*W24+T27*W27+T30*W30+T33*W33+T36*W36)/T39</f>
        <v>3.2037037037037037</v>
      </c>
      <c r="X39" s="104">
        <f t="shared" ref="X39" si="3">U39-T39</f>
        <v>-20</v>
      </c>
      <c r="Y39" s="90">
        <f>U39/T39</f>
        <v>0.62962962962962965</v>
      </c>
    </row>
    <row r="40" spans="2:25" ht="13.5" thickBot="1" x14ac:dyDescent="0.25">
      <c r="B40" s="124"/>
      <c r="C40" s="125" t="s">
        <v>9</v>
      </c>
      <c r="D40" s="126"/>
      <c r="E40" s="126"/>
      <c r="F40" s="125">
        <v>25</v>
      </c>
      <c r="G40" s="126"/>
      <c r="H40" s="126"/>
      <c r="I40" s="126"/>
      <c r="J40" s="24"/>
      <c r="K40" s="25"/>
      <c r="M40" s="128">
        <v>25</v>
      </c>
      <c r="N40" s="126"/>
      <c r="O40" s="126"/>
      <c r="P40" s="126"/>
      <c r="Q40" s="24"/>
      <c r="R40" s="25"/>
      <c r="T40" s="128">
        <v>25</v>
      </c>
      <c r="U40" s="126"/>
      <c r="V40" s="126"/>
      <c r="W40" s="126"/>
      <c r="X40" s="24"/>
      <c r="Y40" s="25"/>
    </row>
    <row r="41" spans="2:25" x14ac:dyDescent="0.2">
      <c r="C41" s="51"/>
    </row>
    <row r="42" spans="2:25" x14ac:dyDescent="0.2">
      <c r="G42" s="14"/>
      <c r="H42" s="117"/>
      <c r="I42" s="117"/>
      <c r="J42" s="114"/>
      <c r="K42" s="14"/>
      <c r="L42" s="14"/>
      <c r="M42" s="14"/>
      <c r="N42" s="14"/>
      <c r="O42" s="117"/>
      <c r="P42" s="117"/>
      <c r="Q42" s="114"/>
      <c r="R42" s="14"/>
      <c r="S42" s="14"/>
      <c r="T42" s="14"/>
      <c r="U42" s="14"/>
      <c r="V42" s="117"/>
      <c r="W42" s="117"/>
      <c r="X42" s="114"/>
    </row>
    <row r="43" spans="2:25" x14ac:dyDescent="0.2">
      <c r="G43" s="14"/>
      <c r="H43" s="14"/>
      <c r="I43" s="14"/>
      <c r="J43" s="14"/>
      <c r="K43" s="14"/>
      <c r="L43" s="14"/>
      <c r="M43" s="14"/>
      <c r="N43" s="14"/>
      <c r="O43" s="14"/>
      <c r="P43" s="14"/>
      <c r="Q43" s="14"/>
      <c r="R43" s="14"/>
      <c r="S43" s="14"/>
      <c r="T43" s="14"/>
      <c r="U43" s="14"/>
      <c r="V43" s="14"/>
      <c r="W43" s="14"/>
      <c r="X43" s="14"/>
    </row>
    <row r="44" spans="2:25" x14ac:dyDescent="0.2">
      <c r="J44" s="6"/>
      <c r="K44" s="6"/>
      <c r="L44" s="6"/>
      <c r="W44" s="6"/>
    </row>
  </sheetData>
  <pageMargins left="0.75" right="0.75" top="1" bottom="1" header="0.5" footer="0.5"/>
  <headerFooter alignWithMargins="0"/>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5"/>
  <dimension ref="A2:CD44"/>
  <sheetViews>
    <sheetView showGridLines="0" showRowColHeaders="0" topLeftCell="A4" zoomScale="90" zoomScaleNormal="90" zoomScalePageLayoutView="90" workbookViewId="0">
      <selection activeCell="K47" sqref="K47"/>
    </sheetView>
  </sheetViews>
  <sheetFormatPr defaultColWidth="8.7109375" defaultRowHeight="12.75" x14ac:dyDescent="0.2"/>
  <cols>
    <col min="1" max="1" width="2.7109375" customWidth="1"/>
    <col min="2" max="2" width="9.7109375" customWidth="1"/>
    <col min="3" max="3" width="16" customWidth="1"/>
    <col min="4" max="4" width="29.7109375" customWidth="1"/>
    <col min="5" max="9" width="8.7109375" customWidth="1"/>
    <col min="10" max="10" width="2.7109375" customWidth="1"/>
    <col min="11" max="11" width="20.7109375" customWidth="1"/>
    <col min="12" max="12" width="2.7109375" customWidth="1"/>
    <col min="13" max="13" width="20.7109375" customWidth="1"/>
    <col min="14" max="14" width="2.7109375" customWidth="1"/>
    <col min="15" max="15" width="20.7109375" customWidth="1"/>
    <col min="16" max="16" width="2.7109375" customWidth="1"/>
    <col min="17" max="17" width="12.7109375" customWidth="1"/>
    <col min="18" max="18" width="2.7109375" customWidth="1"/>
    <col min="19" max="19" width="12.7109375" customWidth="1"/>
    <col min="20" max="20" width="2.7109375" customWidth="1"/>
    <col min="21" max="21" width="12.7109375" customWidth="1"/>
    <col min="22" max="22" width="2.7109375" customWidth="1"/>
    <col min="29" max="29" width="3" bestFit="1" customWidth="1"/>
    <col min="30" max="30" width="12.42578125" bestFit="1" customWidth="1"/>
    <col min="31" max="31" width="25" bestFit="1" customWidth="1"/>
    <col min="32" max="32" width="3.42578125" customWidth="1"/>
    <col min="33" max="33" width="7.28515625" bestFit="1" customWidth="1"/>
    <col min="34" max="34" width="8.28515625" bestFit="1" customWidth="1"/>
    <col min="35" max="35" width="7.42578125" bestFit="1" customWidth="1"/>
    <col min="36" max="36" width="11.42578125" bestFit="1" customWidth="1"/>
  </cols>
  <sheetData>
    <row r="2" spans="1:82" ht="23.25" x14ac:dyDescent="0.35">
      <c r="A2" s="37"/>
      <c r="B2" s="61" t="s">
        <v>18</v>
      </c>
      <c r="C2" s="37"/>
      <c r="D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c r="CA2" s="37"/>
      <c r="CB2" s="37"/>
      <c r="CC2" s="37"/>
      <c r="CD2" s="37"/>
    </row>
    <row r="3" spans="1:82" ht="15.75" x14ac:dyDescent="0.25">
      <c r="A3" s="37"/>
      <c r="B3" s="38"/>
      <c r="C3" s="37"/>
      <c r="D3" s="37"/>
      <c r="K3" s="48"/>
      <c r="M3" s="48"/>
      <c r="O3" s="32"/>
      <c r="P3" s="32"/>
      <c r="Q3" s="32"/>
      <c r="R3" s="32"/>
      <c r="S3" s="32"/>
      <c r="T3" s="32"/>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row>
    <row r="4" spans="1:82" ht="15.75" x14ac:dyDescent="0.25">
      <c r="A4" s="37"/>
      <c r="B4" s="38"/>
      <c r="C4" s="37"/>
      <c r="D4" s="37"/>
      <c r="L4" s="32"/>
      <c r="N4" s="32"/>
      <c r="P4" s="32"/>
      <c r="R4" s="32"/>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row>
    <row r="5" spans="1:82" ht="15.75" x14ac:dyDescent="0.25">
      <c r="A5" s="37"/>
      <c r="B5" s="38"/>
      <c r="C5" s="37"/>
      <c r="D5" s="37"/>
      <c r="K5" s="48" t="s">
        <v>11</v>
      </c>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7"/>
      <c r="BW5" s="37"/>
      <c r="BX5" s="37"/>
      <c r="BY5" s="37"/>
      <c r="BZ5" s="37"/>
      <c r="CA5" s="37"/>
      <c r="CB5" s="37"/>
      <c r="CC5" s="37"/>
      <c r="CD5" s="37"/>
    </row>
    <row r="6" spans="1:82" ht="15.75" x14ac:dyDescent="0.25">
      <c r="A6" s="37"/>
      <c r="B6" s="38"/>
      <c r="C6" s="37"/>
      <c r="D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row>
    <row r="7" spans="1:82" x14ac:dyDescent="0.2">
      <c r="A7" s="37"/>
      <c r="X7" s="37"/>
      <c r="Y7" s="37"/>
      <c r="Z7" s="37"/>
      <c r="AA7" s="37"/>
      <c r="AB7" s="37"/>
      <c r="AC7" s="37"/>
      <c r="AD7" s="37"/>
      <c r="AE7" s="37"/>
      <c r="AF7" s="37"/>
      <c r="AG7" s="66"/>
      <c r="AH7" s="66"/>
      <c r="AI7" s="66"/>
      <c r="AJ7" s="66"/>
      <c r="AK7" s="37"/>
      <c r="AL7" s="37"/>
      <c r="AM7" s="37"/>
      <c r="AN7" s="37"/>
      <c r="AO7" s="37"/>
      <c r="AP7" s="66"/>
      <c r="AQ7" s="66"/>
      <c r="AR7" s="66"/>
      <c r="AS7" s="66"/>
      <c r="AT7" s="37"/>
      <c r="AU7" s="37"/>
      <c r="AV7" s="37"/>
      <c r="AW7" s="37"/>
      <c r="AX7" s="37"/>
      <c r="AY7" s="66"/>
      <c r="AZ7" s="66"/>
      <c r="BA7" s="66"/>
      <c r="BB7" s="66"/>
      <c r="BC7" s="37"/>
      <c r="BD7" s="37"/>
      <c r="BE7" s="37"/>
      <c r="BF7" s="37"/>
      <c r="BG7" s="37"/>
      <c r="BH7" s="66"/>
      <c r="BI7" s="66"/>
      <c r="BJ7" s="66"/>
      <c r="BK7" s="66"/>
      <c r="BL7" s="37"/>
      <c r="BM7" s="37"/>
      <c r="BN7" s="37"/>
      <c r="BO7" s="37"/>
      <c r="BP7" s="37"/>
      <c r="BQ7" s="66"/>
      <c r="BR7" s="66"/>
      <c r="BS7" s="66"/>
      <c r="BT7" s="66"/>
      <c r="BU7" s="37"/>
      <c r="BV7" s="37"/>
      <c r="BW7" s="37"/>
      <c r="BX7" s="37"/>
      <c r="BY7" s="37"/>
      <c r="BZ7" s="66"/>
      <c r="CA7" s="66"/>
      <c r="CB7" s="66"/>
      <c r="CC7" s="66"/>
      <c r="CD7" s="37"/>
    </row>
    <row r="8" spans="1:82" x14ac:dyDescent="0.2">
      <c r="V8" s="32"/>
      <c r="W8" s="32"/>
      <c r="X8" s="67"/>
      <c r="Y8" s="67"/>
      <c r="Z8" s="67"/>
      <c r="AA8" s="67"/>
      <c r="AB8" s="67"/>
      <c r="AC8" s="37"/>
      <c r="AD8" s="37"/>
      <c r="AE8" s="37"/>
      <c r="AF8" s="37"/>
      <c r="AG8" s="66"/>
      <c r="AH8" s="66"/>
      <c r="AI8" s="68"/>
      <c r="AJ8" s="68"/>
      <c r="AK8" s="37"/>
      <c r="AL8" s="37"/>
      <c r="AM8" s="37"/>
      <c r="AN8" s="37"/>
      <c r="AO8" s="37"/>
      <c r="AP8" s="66"/>
      <c r="AQ8" s="66"/>
      <c r="AR8" s="68"/>
      <c r="AS8" s="68"/>
      <c r="AT8" s="37"/>
      <c r="AU8" s="37"/>
      <c r="AV8" s="37"/>
      <c r="AW8" s="37"/>
      <c r="AX8" s="37"/>
      <c r="AY8" s="66"/>
      <c r="AZ8" s="66"/>
      <c r="BA8" s="68"/>
      <c r="BB8" s="68"/>
      <c r="BC8" s="37"/>
      <c r="BD8" s="37"/>
      <c r="BE8" s="37"/>
      <c r="BF8" s="37"/>
      <c r="BG8" s="37"/>
      <c r="BH8" s="66"/>
      <c r="BI8" s="66"/>
      <c r="BJ8" s="68"/>
      <c r="BK8" s="68"/>
      <c r="BL8" s="37"/>
      <c r="BM8" s="37"/>
      <c r="BN8" s="37"/>
      <c r="BO8" s="37"/>
      <c r="BP8" s="37"/>
      <c r="BQ8" s="66"/>
      <c r="BR8" s="66"/>
      <c r="BS8" s="68"/>
      <c r="BT8" s="68"/>
      <c r="BU8" s="37"/>
      <c r="BV8" s="37"/>
      <c r="BW8" s="37"/>
      <c r="BX8" s="37"/>
      <c r="BY8" s="37"/>
      <c r="BZ8" s="66"/>
      <c r="CA8" s="66"/>
      <c r="CB8" s="68"/>
      <c r="CC8" s="68"/>
      <c r="CD8" s="37"/>
    </row>
    <row r="9" spans="1:82" x14ac:dyDescent="0.2">
      <c r="X9" s="37"/>
      <c r="Y9" s="37"/>
      <c r="Z9" s="37"/>
      <c r="AA9" s="37"/>
      <c r="AB9" s="37"/>
      <c r="AC9" s="37"/>
      <c r="AD9" s="37"/>
      <c r="AE9" s="37"/>
      <c r="AF9" s="37"/>
      <c r="AG9" s="66"/>
      <c r="AH9" s="62"/>
      <c r="AI9" s="66"/>
      <c r="AJ9" s="66"/>
      <c r="AK9" s="37"/>
      <c r="AL9" s="37"/>
      <c r="AM9" s="37"/>
      <c r="AN9" s="37"/>
      <c r="AO9" s="37"/>
      <c r="AP9" s="66"/>
      <c r="AQ9" s="62"/>
      <c r="AR9" s="66"/>
      <c r="AS9" s="66"/>
      <c r="AT9" s="37"/>
      <c r="AU9" s="37"/>
      <c r="AV9" s="37"/>
      <c r="AW9" s="37"/>
      <c r="AX9" s="37"/>
      <c r="AY9" s="66"/>
      <c r="AZ9" s="62"/>
      <c r="BA9" s="66"/>
      <c r="BB9" s="66"/>
      <c r="BC9" s="37"/>
      <c r="BD9" s="37"/>
      <c r="BE9" s="37"/>
      <c r="BF9" s="37"/>
      <c r="BG9" s="37"/>
      <c r="BH9" s="66"/>
      <c r="BI9" s="62"/>
      <c r="BJ9" s="66"/>
      <c r="BK9" s="66"/>
      <c r="BL9" s="37"/>
      <c r="BM9" s="37"/>
      <c r="BN9" s="37"/>
      <c r="BO9" s="37"/>
      <c r="BP9" s="37"/>
      <c r="BQ9" s="66"/>
      <c r="BR9" s="62"/>
      <c r="BS9" s="66"/>
      <c r="BT9" s="66"/>
      <c r="BU9" s="37"/>
      <c r="BV9" s="37"/>
      <c r="BW9" s="37"/>
      <c r="BX9" s="37"/>
      <c r="BY9" s="37"/>
      <c r="BZ9" s="66"/>
      <c r="CA9" s="62"/>
      <c r="CB9" s="66"/>
      <c r="CC9" s="66"/>
      <c r="CD9" s="37"/>
    </row>
    <row r="10" spans="1:82" x14ac:dyDescent="0.2">
      <c r="X10" s="37"/>
      <c r="Y10" s="37"/>
      <c r="Z10" s="37"/>
      <c r="AA10" s="37"/>
      <c r="AB10" s="37"/>
      <c r="AC10" s="37"/>
      <c r="AD10" s="37"/>
      <c r="AE10" s="37"/>
      <c r="AF10" s="55"/>
      <c r="AG10" s="69"/>
      <c r="AH10" s="62"/>
      <c r="AI10" s="63"/>
      <c r="AJ10" s="63"/>
      <c r="AK10" s="37"/>
      <c r="AL10" s="37"/>
      <c r="AM10" s="37"/>
      <c r="AN10" s="37"/>
      <c r="AO10" s="55"/>
      <c r="AP10" s="69"/>
      <c r="AQ10" s="62"/>
      <c r="AR10" s="63"/>
      <c r="AS10" s="63"/>
      <c r="AT10" s="37"/>
      <c r="AU10" s="37"/>
      <c r="AV10" s="37"/>
      <c r="AW10" s="37"/>
      <c r="AX10" s="55"/>
      <c r="AY10" s="69"/>
      <c r="AZ10" s="62"/>
      <c r="BA10" s="63"/>
      <c r="BB10" s="63"/>
      <c r="BC10" s="37"/>
      <c r="BD10" s="37"/>
      <c r="BE10" s="37"/>
      <c r="BF10" s="37"/>
      <c r="BG10" s="55"/>
      <c r="BH10" s="69"/>
      <c r="BI10" s="62"/>
      <c r="BJ10" s="63"/>
      <c r="BK10" s="63"/>
      <c r="BL10" s="37"/>
      <c r="BM10" s="37"/>
      <c r="BN10" s="37"/>
      <c r="BO10" s="37"/>
      <c r="BP10" s="55"/>
      <c r="BQ10" s="69"/>
      <c r="BR10" s="62"/>
      <c r="BS10" s="63"/>
      <c r="BT10" s="63"/>
      <c r="BU10" s="37"/>
      <c r="BV10" s="37"/>
      <c r="BW10" s="37"/>
      <c r="BX10" s="37"/>
      <c r="BY10" s="55"/>
      <c r="BZ10" s="69"/>
      <c r="CA10" s="62"/>
      <c r="CB10" s="63"/>
      <c r="CC10" s="63"/>
      <c r="CD10" s="37"/>
    </row>
    <row r="11" spans="1:82" x14ac:dyDescent="0.2">
      <c r="X11" s="37"/>
      <c r="Y11" s="37"/>
      <c r="Z11" s="37"/>
      <c r="AA11" s="37"/>
      <c r="AB11" s="37"/>
      <c r="AC11" s="37"/>
      <c r="AD11" s="37"/>
      <c r="AE11" s="37"/>
      <c r="AF11" s="37"/>
      <c r="AG11" s="69"/>
      <c r="AH11" s="62"/>
      <c r="AI11" s="63"/>
      <c r="AJ11" s="63"/>
      <c r="AK11" s="37"/>
      <c r="AL11" s="37"/>
      <c r="AM11" s="37"/>
      <c r="AN11" s="37"/>
      <c r="AO11" s="37"/>
      <c r="AP11" s="69"/>
      <c r="AQ11" s="62"/>
      <c r="AR11" s="63"/>
      <c r="AS11" s="63"/>
      <c r="AT11" s="37"/>
      <c r="AU11" s="37"/>
      <c r="AV11" s="37"/>
      <c r="AW11" s="37"/>
      <c r="AX11" s="37"/>
      <c r="AY11" s="69"/>
      <c r="AZ11" s="62"/>
      <c r="BA11" s="63"/>
      <c r="BB11" s="63"/>
      <c r="BC11" s="37"/>
      <c r="BD11" s="37"/>
      <c r="BE11" s="37"/>
      <c r="BF11" s="37"/>
      <c r="BG11" s="37"/>
      <c r="BH11" s="69"/>
      <c r="BI11" s="62"/>
      <c r="BJ11" s="63"/>
      <c r="BK11" s="63"/>
      <c r="BL11" s="37"/>
      <c r="BM11" s="37"/>
      <c r="BN11" s="37"/>
      <c r="BO11" s="37"/>
      <c r="BP11" s="37"/>
      <c r="BQ11" s="69"/>
      <c r="BR11" s="62"/>
      <c r="BS11" s="63"/>
      <c r="BT11" s="63"/>
      <c r="BU11" s="37"/>
      <c r="BV11" s="37"/>
      <c r="BW11" s="37"/>
      <c r="BX11" s="37"/>
      <c r="BY11" s="37"/>
      <c r="BZ11" s="69"/>
      <c r="CA11" s="62"/>
      <c r="CB11" s="63"/>
      <c r="CC11" s="63"/>
      <c r="CD11" s="37"/>
    </row>
    <row r="12" spans="1:82" x14ac:dyDescent="0.2">
      <c r="K12" s="48" t="s">
        <v>23</v>
      </c>
      <c r="M12" s="48"/>
      <c r="O12" s="48"/>
      <c r="X12" s="37"/>
      <c r="Y12" s="37"/>
      <c r="Z12" s="37"/>
      <c r="AA12" s="37"/>
      <c r="AB12" s="37"/>
      <c r="AC12" s="37"/>
      <c r="AD12" s="37"/>
      <c r="AE12" s="37"/>
      <c r="AF12" s="37"/>
      <c r="AG12" s="69"/>
      <c r="AH12" s="62"/>
      <c r="AI12" s="63"/>
      <c r="AJ12" s="63"/>
      <c r="AK12" s="37"/>
      <c r="AL12" s="37"/>
      <c r="AM12" s="37"/>
      <c r="AN12" s="37"/>
      <c r="AO12" s="37"/>
      <c r="AP12" s="69"/>
      <c r="AQ12" s="62"/>
      <c r="AR12" s="63"/>
      <c r="AS12" s="63"/>
      <c r="AT12" s="37"/>
      <c r="AU12" s="37"/>
      <c r="AV12" s="37"/>
      <c r="AW12" s="37"/>
      <c r="AX12" s="37"/>
      <c r="AY12" s="69"/>
      <c r="AZ12" s="62"/>
      <c r="BA12" s="63"/>
      <c r="BB12" s="63"/>
      <c r="BC12" s="37"/>
      <c r="BD12" s="37"/>
      <c r="BE12" s="37"/>
      <c r="BF12" s="37"/>
      <c r="BG12" s="37"/>
      <c r="BH12" s="69"/>
      <c r="BI12" s="62"/>
      <c r="BJ12" s="63"/>
      <c r="BK12" s="63"/>
      <c r="BL12" s="37"/>
      <c r="BM12" s="37"/>
      <c r="BN12" s="37"/>
      <c r="BO12" s="37"/>
      <c r="BP12" s="37"/>
      <c r="BQ12" s="69"/>
      <c r="BR12" s="62"/>
      <c r="BS12" s="63"/>
      <c r="BT12" s="63"/>
      <c r="BU12" s="37"/>
      <c r="BV12" s="37"/>
      <c r="BW12" s="37"/>
      <c r="BX12" s="37"/>
      <c r="BY12" s="37"/>
      <c r="BZ12" s="69"/>
      <c r="CA12" s="62"/>
      <c r="CB12" s="63"/>
      <c r="CC12" s="63"/>
      <c r="CD12" s="37"/>
    </row>
    <row r="13" spans="1:82" x14ac:dyDescent="0.2">
      <c r="X13" s="37"/>
      <c r="Y13" s="37"/>
      <c r="Z13" s="37"/>
      <c r="AA13" s="37"/>
      <c r="AB13" s="37"/>
      <c r="AC13" s="37"/>
      <c r="AD13" s="37"/>
      <c r="AE13" s="37"/>
      <c r="AF13" s="55"/>
      <c r="AG13" s="69"/>
      <c r="AH13" s="62"/>
      <c r="AI13" s="63"/>
      <c r="AJ13" s="63"/>
      <c r="AK13" s="37"/>
      <c r="AL13" s="37"/>
      <c r="AM13" s="37"/>
      <c r="AN13" s="37"/>
      <c r="AO13" s="55"/>
      <c r="AP13" s="69"/>
      <c r="AQ13" s="62"/>
      <c r="AR13" s="63"/>
      <c r="AS13" s="63"/>
      <c r="AT13" s="37"/>
      <c r="AU13" s="37"/>
      <c r="AV13" s="37"/>
      <c r="AW13" s="37"/>
      <c r="AX13" s="55"/>
      <c r="AY13" s="69"/>
      <c r="AZ13" s="62"/>
      <c r="BA13" s="63"/>
      <c r="BB13" s="63"/>
      <c r="BC13" s="37"/>
      <c r="BD13" s="37"/>
      <c r="BE13" s="37"/>
      <c r="BF13" s="37"/>
      <c r="BG13" s="55"/>
      <c r="BH13" s="69"/>
      <c r="BI13" s="62"/>
      <c r="BJ13" s="63"/>
      <c r="BK13" s="63"/>
      <c r="BL13" s="37"/>
      <c r="BM13" s="37"/>
      <c r="BN13" s="37"/>
      <c r="BO13" s="37"/>
      <c r="BP13" s="55"/>
      <c r="BQ13" s="69"/>
      <c r="BR13" s="62"/>
      <c r="BS13" s="63"/>
      <c r="BT13" s="63"/>
      <c r="BU13" s="37"/>
      <c r="BV13" s="37"/>
      <c r="BW13" s="37"/>
      <c r="BX13" s="37"/>
      <c r="BY13" s="55"/>
      <c r="BZ13" s="69"/>
      <c r="CA13" s="62"/>
      <c r="CB13" s="63"/>
      <c r="CC13" s="63"/>
      <c r="CD13" s="37"/>
    </row>
    <row r="14" spans="1:82" x14ac:dyDescent="0.2">
      <c r="X14" s="37"/>
      <c r="Y14" s="37"/>
      <c r="Z14" s="37"/>
      <c r="AA14" s="37"/>
      <c r="AB14" s="37"/>
      <c r="AC14" s="37"/>
      <c r="AD14" s="37"/>
      <c r="AE14" s="37"/>
      <c r="AF14" s="37"/>
      <c r="AG14" s="69"/>
      <c r="AH14" s="62"/>
      <c r="AI14" s="63"/>
      <c r="AJ14" s="63"/>
      <c r="AK14" s="37"/>
      <c r="AL14" s="37"/>
      <c r="AM14" s="37"/>
      <c r="AN14" s="37"/>
      <c r="AO14" s="37"/>
      <c r="AP14" s="69"/>
      <c r="AQ14" s="62"/>
      <c r="AR14" s="63"/>
      <c r="AS14" s="63"/>
      <c r="AT14" s="37"/>
      <c r="AU14" s="37"/>
      <c r="AV14" s="37"/>
      <c r="AW14" s="37"/>
      <c r="AX14" s="37"/>
      <c r="AY14" s="69"/>
      <c r="AZ14" s="62"/>
      <c r="BA14" s="63"/>
      <c r="BB14" s="63"/>
      <c r="BC14" s="37"/>
      <c r="BD14" s="37"/>
      <c r="BE14" s="37"/>
      <c r="BF14" s="37"/>
      <c r="BG14" s="37"/>
      <c r="BH14" s="69"/>
      <c r="BI14" s="62"/>
      <c r="BJ14" s="63"/>
      <c r="BK14" s="63"/>
      <c r="BL14" s="37"/>
      <c r="BM14" s="37"/>
      <c r="BN14" s="37"/>
      <c r="BO14" s="37"/>
      <c r="BP14" s="37"/>
      <c r="BQ14" s="69"/>
      <c r="BR14" s="62"/>
      <c r="BS14" s="63"/>
      <c r="BT14" s="63"/>
      <c r="BU14" s="37"/>
      <c r="BV14" s="37"/>
      <c r="BW14" s="37"/>
      <c r="BX14" s="37"/>
      <c r="BY14" s="37"/>
      <c r="BZ14" s="69"/>
      <c r="CA14" s="62"/>
      <c r="CB14" s="63"/>
      <c r="CC14" s="63"/>
      <c r="CD14" s="37"/>
    </row>
    <row r="15" spans="1:82" x14ac:dyDescent="0.2">
      <c r="X15" s="37"/>
      <c r="Y15" s="37"/>
      <c r="Z15" s="37"/>
      <c r="AA15" s="37"/>
      <c r="AB15" s="37"/>
      <c r="AC15" s="37"/>
      <c r="AD15" s="37"/>
      <c r="AE15" s="37"/>
      <c r="AF15" s="37"/>
      <c r="AG15" s="69"/>
      <c r="AH15" s="62"/>
      <c r="AI15" s="63"/>
      <c r="AJ15" s="63"/>
      <c r="AK15" s="37"/>
      <c r="AL15" s="37"/>
      <c r="AM15" s="37"/>
      <c r="AN15" s="37"/>
      <c r="AO15" s="37"/>
      <c r="AP15" s="69"/>
      <c r="AQ15" s="62"/>
      <c r="AR15" s="63"/>
      <c r="AS15" s="63"/>
      <c r="AT15" s="37"/>
      <c r="AU15" s="37"/>
      <c r="AV15" s="37"/>
      <c r="AW15" s="37"/>
      <c r="AX15" s="37"/>
      <c r="AY15" s="69"/>
      <c r="AZ15" s="62"/>
      <c r="BA15" s="63"/>
      <c r="BB15" s="63"/>
      <c r="BC15" s="37"/>
      <c r="BD15" s="37"/>
      <c r="BE15" s="37"/>
      <c r="BF15" s="37"/>
      <c r="BG15" s="37"/>
      <c r="BH15" s="69"/>
      <c r="BI15" s="62"/>
      <c r="BJ15" s="63"/>
      <c r="BK15" s="63"/>
      <c r="BL15" s="37"/>
      <c r="BM15" s="37"/>
      <c r="BN15" s="37"/>
      <c r="BO15" s="37"/>
      <c r="BP15" s="37"/>
      <c r="BQ15" s="69"/>
      <c r="BR15" s="62"/>
      <c r="BS15" s="63"/>
      <c r="BT15" s="63"/>
      <c r="BU15" s="37"/>
      <c r="BV15" s="37"/>
      <c r="BW15" s="37"/>
      <c r="BX15" s="37"/>
      <c r="BY15" s="37"/>
      <c r="BZ15" s="69"/>
      <c r="CA15" s="62"/>
      <c r="CB15" s="63"/>
      <c r="CC15" s="63"/>
      <c r="CD15" s="37"/>
    </row>
    <row r="16" spans="1:82" x14ac:dyDescent="0.2">
      <c r="X16" s="37"/>
      <c r="Y16" s="37"/>
      <c r="Z16" s="37"/>
      <c r="AA16" s="37"/>
      <c r="AB16" s="37"/>
      <c r="AC16" s="37"/>
      <c r="AD16" s="37"/>
      <c r="AE16" s="37"/>
      <c r="AF16" s="55"/>
      <c r="AG16" s="69"/>
      <c r="AH16" s="62"/>
      <c r="AI16" s="63"/>
      <c r="AJ16" s="63"/>
      <c r="AK16" s="37"/>
      <c r="AL16" s="37"/>
      <c r="AM16" s="37"/>
      <c r="AN16" s="37"/>
      <c r="AO16" s="55"/>
      <c r="AP16" s="69"/>
      <c r="AQ16" s="62"/>
      <c r="AR16" s="63"/>
      <c r="AS16" s="63"/>
      <c r="AT16" s="37"/>
      <c r="AU16" s="37"/>
      <c r="AV16" s="37"/>
      <c r="AW16" s="37"/>
      <c r="AX16" s="55"/>
      <c r="AY16" s="69"/>
      <c r="AZ16" s="62"/>
      <c r="BA16" s="63"/>
      <c r="BB16" s="63"/>
      <c r="BC16" s="37"/>
      <c r="BD16" s="37"/>
      <c r="BE16" s="37"/>
      <c r="BF16" s="37"/>
      <c r="BG16" s="55"/>
      <c r="BH16" s="69"/>
      <c r="BI16" s="62"/>
      <c r="BJ16" s="63"/>
      <c r="BK16" s="63"/>
      <c r="BL16" s="37"/>
      <c r="BM16" s="37"/>
      <c r="BN16" s="37"/>
      <c r="BO16" s="37"/>
      <c r="BP16" s="55"/>
      <c r="BQ16" s="69"/>
      <c r="BR16" s="62"/>
      <c r="BS16" s="63"/>
      <c r="BT16" s="63"/>
      <c r="BU16" s="37"/>
      <c r="BV16" s="37"/>
      <c r="BW16" s="37"/>
      <c r="BX16" s="37"/>
      <c r="BY16" s="55"/>
      <c r="BZ16" s="69"/>
      <c r="CA16" s="62"/>
      <c r="CB16" s="63"/>
      <c r="CC16" s="63"/>
      <c r="CD16" s="37"/>
    </row>
    <row r="17" spans="11:82" x14ac:dyDescent="0.2">
      <c r="X17" s="37"/>
      <c r="Y17" s="37"/>
      <c r="Z17" s="37"/>
      <c r="AA17" s="37"/>
      <c r="AB17" s="37"/>
      <c r="AC17" s="37"/>
      <c r="AD17" s="37"/>
      <c r="AE17" s="37"/>
      <c r="AF17" s="37"/>
      <c r="AG17" s="69"/>
      <c r="AH17" s="62"/>
      <c r="AI17" s="63"/>
      <c r="AJ17" s="63"/>
      <c r="AK17" s="37"/>
      <c r="AL17" s="37"/>
      <c r="AM17" s="37"/>
      <c r="AN17" s="37"/>
      <c r="AO17" s="37"/>
      <c r="AP17" s="69"/>
      <c r="AQ17" s="62"/>
      <c r="AR17" s="63"/>
      <c r="AS17" s="63"/>
      <c r="AT17" s="37"/>
      <c r="AU17" s="37"/>
      <c r="AV17" s="37"/>
      <c r="AW17" s="37"/>
      <c r="AX17" s="37"/>
      <c r="AY17" s="69"/>
      <c r="AZ17" s="62"/>
      <c r="BA17" s="63"/>
      <c r="BB17" s="63"/>
      <c r="BC17" s="37"/>
      <c r="BD17" s="37"/>
      <c r="BE17" s="37"/>
      <c r="BF17" s="37"/>
      <c r="BG17" s="37"/>
      <c r="BH17" s="69"/>
      <c r="BI17" s="62"/>
      <c r="BJ17" s="63"/>
      <c r="BK17" s="63"/>
      <c r="BL17" s="37"/>
      <c r="BM17" s="37"/>
      <c r="BN17" s="37"/>
      <c r="BO17" s="37"/>
      <c r="BP17" s="37"/>
      <c r="BQ17" s="69"/>
      <c r="BR17" s="62"/>
      <c r="BS17" s="63"/>
      <c r="BT17" s="63"/>
      <c r="BU17" s="37"/>
      <c r="BV17" s="37"/>
      <c r="BW17" s="37"/>
      <c r="BX17" s="37"/>
      <c r="BY17" s="37"/>
      <c r="BZ17" s="69"/>
      <c r="CA17" s="62"/>
      <c r="CB17" s="63"/>
      <c r="CC17" s="63"/>
      <c r="CD17" s="37"/>
    </row>
    <row r="18" spans="11:82" x14ac:dyDescent="0.2">
      <c r="X18" s="37"/>
      <c r="Y18" s="37"/>
      <c r="Z18" s="37"/>
      <c r="AA18" s="37"/>
      <c r="AB18" s="37"/>
      <c r="AC18" s="37"/>
      <c r="AD18" s="37"/>
      <c r="AE18" s="37"/>
      <c r="AF18" s="37"/>
      <c r="AG18" s="69"/>
      <c r="AH18" s="62"/>
      <c r="AI18" s="63"/>
      <c r="AJ18" s="63"/>
      <c r="AK18" s="37"/>
      <c r="AL18" s="37"/>
      <c r="AM18" s="37"/>
      <c r="AN18" s="37"/>
      <c r="AO18" s="37"/>
      <c r="AP18" s="69"/>
      <c r="AQ18" s="62"/>
      <c r="AR18" s="63"/>
      <c r="AS18" s="63"/>
      <c r="AT18" s="37"/>
      <c r="AU18" s="37"/>
      <c r="AV18" s="37"/>
      <c r="AW18" s="37"/>
      <c r="AX18" s="37"/>
      <c r="AY18" s="69"/>
      <c r="AZ18" s="62"/>
      <c r="BA18" s="63"/>
      <c r="BB18" s="63"/>
      <c r="BC18" s="37"/>
      <c r="BD18" s="37"/>
      <c r="BE18" s="37"/>
      <c r="BF18" s="37"/>
      <c r="BG18" s="37"/>
      <c r="BH18" s="69"/>
      <c r="BI18" s="62"/>
      <c r="BJ18" s="63"/>
      <c r="BK18" s="63"/>
      <c r="BL18" s="37"/>
      <c r="BM18" s="37"/>
      <c r="BN18" s="37"/>
      <c r="BO18" s="37"/>
      <c r="BP18" s="37"/>
      <c r="BQ18" s="69"/>
      <c r="BR18" s="62"/>
      <c r="BS18" s="63"/>
      <c r="BT18" s="63"/>
      <c r="BU18" s="37"/>
      <c r="BV18" s="37"/>
      <c r="BW18" s="37"/>
      <c r="BX18" s="37"/>
      <c r="BY18" s="37"/>
      <c r="BZ18" s="69"/>
      <c r="CA18" s="62"/>
      <c r="CB18" s="63"/>
      <c r="CC18" s="63"/>
      <c r="CD18" s="37"/>
    </row>
    <row r="19" spans="11:82" x14ac:dyDescent="0.2">
      <c r="K19" s="48" t="s">
        <v>24</v>
      </c>
      <c r="X19" s="37"/>
      <c r="Y19" s="37"/>
      <c r="Z19" s="37"/>
      <c r="AA19" s="37"/>
      <c r="AB19" s="37"/>
      <c r="AC19" s="37"/>
      <c r="AD19" s="37"/>
      <c r="AE19" s="37"/>
      <c r="AF19" s="55"/>
      <c r="AG19" s="69"/>
      <c r="AH19" s="62"/>
      <c r="AI19" s="63"/>
      <c r="AJ19" s="63"/>
      <c r="AK19" s="37"/>
      <c r="AL19" s="37"/>
      <c r="AM19" s="37"/>
      <c r="AN19" s="37"/>
      <c r="AO19" s="55"/>
      <c r="AP19" s="69"/>
      <c r="AQ19" s="62"/>
      <c r="AR19" s="63"/>
      <c r="AS19" s="63"/>
      <c r="AT19" s="37"/>
      <c r="AU19" s="37"/>
      <c r="AV19" s="37"/>
      <c r="AW19" s="37"/>
      <c r="AX19" s="55"/>
      <c r="AY19" s="69"/>
      <c r="AZ19" s="62"/>
      <c r="BA19" s="63"/>
      <c r="BB19" s="63"/>
      <c r="BC19" s="37"/>
      <c r="BD19" s="37"/>
      <c r="BE19" s="37"/>
      <c r="BF19" s="37"/>
      <c r="BG19" s="55"/>
      <c r="BH19" s="69"/>
      <c r="BI19" s="62"/>
      <c r="BJ19" s="63"/>
      <c r="BK19" s="63"/>
      <c r="BL19" s="37"/>
      <c r="BM19" s="37"/>
      <c r="BN19" s="37"/>
      <c r="BO19" s="37"/>
      <c r="BP19" s="55"/>
      <c r="BQ19" s="69"/>
      <c r="BR19" s="62"/>
      <c r="BS19" s="63"/>
      <c r="BT19" s="63"/>
      <c r="BU19" s="37"/>
      <c r="BV19" s="37"/>
      <c r="BW19" s="37"/>
      <c r="BX19" s="37"/>
      <c r="BY19" s="55"/>
      <c r="BZ19" s="69"/>
      <c r="CA19" s="62"/>
      <c r="CB19" s="63"/>
      <c r="CC19" s="63"/>
      <c r="CD19" s="37"/>
    </row>
    <row r="20" spans="11:82" x14ac:dyDescent="0.2">
      <c r="M20" s="48"/>
      <c r="O20" s="48"/>
      <c r="X20" s="37"/>
      <c r="Y20" s="37"/>
      <c r="Z20" s="37"/>
      <c r="AA20" s="37"/>
      <c r="AB20" s="37"/>
      <c r="AC20" s="37"/>
      <c r="AD20" s="37"/>
      <c r="AE20" s="37"/>
      <c r="AF20" s="37"/>
      <c r="AG20" s="69"/>
      <c r="AH20" s="62"/>
      <c r="AI20" s="63"/>
      <c r="AJ20" s="63"/>
      <c r="AK20" s="37"/>
      <c r="AL20" s="37"/>
      <c r="AM20" s="37"/>
      <c r="AN20" s="37"/>
      <c r="AO20" s="37"/>
      <c r="AP20" s="69"/>
      <c r="AQ20" s="62"/>
      <c r="AR20" s="63"/>
      <c r="AS20" s="63"/>
      <c r="AT20" s="37"/>
      <c r="AU20" s="37"/>
      <c r="AV20" s="37"/>
      <c r="AW20" s="37"/>
      <c r="AX20" s="37"/>
      <c r="AY20" s="69"/>
      <c r="AZ20" s="62"/>
      <c r="BA20" s="63"/>
      <c r="BB20" s="63"/>
      <c r="BC20" s="37"/>
      <c r="BD20" s="37"/>
      <c r="BE20" s="37"/>
      <c r="BF20" s="37"/>
      <c r="BG20" s="37"/>
      <c r="BH20" s="69"/>
      <c r="BI20" s="62"/>
      <c r="BJ20" s="63"/>
      <c r="BK20" s="63"/>
      <c r="BL20" s="37"/>
      <c r="BM20" s="37"/>
      <c r="BN20" s="37"/>
      <c r="BO20" s="37"/>
      <c r="BP20" s="37"/>
      <c r="BQ20" s="69"/>
      <c r="BR20" s="62"/>
      <c r="BS20" s="63"/>
      <c r="BT20" s="63"/>
      <c r="BU20" s="37"/>
      <c r="BV20" s="37"/>
      <c r="BW20" s="37"/>
      <c r="BX20" s="37"/>
      <c r="BY20" s="37"/>
      <c r="BZ20" s="69"/>
      <c r="CA20" s="62"/>
      <c r="CB20" s="63"/>
      <c r="CC20" s="63"/>
      <c r="CD20" s="37"/>
    </row>
    <row r="21" spans="11:82" x14ac:dyDescent="0.2">
      <c r="X21" s="37"/>
      <c r="Y21" s="37"/>
      <c r="Z21" s="37"/>
      <c r="AA21" s="37"/>
      <c r="AB21" s="37"/>
      <c r="AC21" s="37"/>
      <c r="AD21" s="37"/>
      <c r="AE21" s="37"/>
      <c r="AF21" s="37"/>
      <c r="AG21" s="69"/>
      <c r="AH21" s="62"/>
      <c r="AI21" s="63"/>
      <c r="AJ21" s="63"/>
      <c r="AK21" s="37"/>
      <c r="AL21" s="37"/>
      <c r="AM21" s="37"/>
      <c r="AN21" s="37"/>
      <c r="AO21" s="37"/>
      <c r="AP21" s="69"/>
      <c r="AQ21" s="62"/>
      <c r="AR21" s="63"/>
      <c r="AS21" s="63"/>
      <c r="AT21" s="37"/>
      <c r="AU21" s="37"/>
      <c r="AV21" s="37"/>
      <c r="AW21" s="37"/>
      <c r="AX21" s="37"/>
      <c r="AY21" s="69"/>
      <c r="AZ21" s="62"/>
      <c r="BA21" s="63"/>
      <c r="BB21" s="63"/>
      <c r="BC21" s="37"/>
      <c r="BD21" s="37"/>
      <c r="BE21" s="37"/>
      <c r="BF21" s="37"/>
      <c r="BG21" s="37"/>
      <c r="BH21" s="69"/>
      <c r="BI21" s="62"/>
      <c r="BJ21" s="63"/>
      <c r="BK21" s="63"/>
      <c r="BL21" s="37"/>
      <c r="BM21" s="37"/>
      <c r="BN21" s="37"/>
      <c r="BO21" s="37"/>
      <c r="BP21" s="37"/>
      <c r="BQ21" s="69"/>
      <c r="BR21" s="62"/>
      <c r="BS21" s="63"/>
      <c r="BT21" s="63"/>
      <c r="BU21" s="37"/>
      <c r="BV21" s="37"/>
      <c r="BW21" s="37"/>
      <c r="BX21" s="37"/>
      <c r="BY21" s="37"/>
      <c r="BZ21" s="69"/>
      <c r="CA21" s="62"/>
      <c r="CB21" s="63"/>
      <c r="CC21" s="63"/>
      <c r="CD21" s="37"/>
    </row>
    <row r="22" spans="11:82" x14ac:dyDescent="0.2">
      <c r="X22" s="37"/>
      <c r="Y22" s="37"/>
      <c r="Z22" s="37"/>
      <c r="AA22" s="37"/>
      <c r="AB22" s="37"/>
      <c r="AC22" s="37"/>
      <c r="AD22" s="37"/>
      <c r="AE22" s="37"/>
      <c r="AF22" s="55"/>
      <c r="AG22" s="69"/>
      <c r="AH22" s="62"/>
      <c r="AI22" s="63"/>
      <c r="AJ22" s="63"/>
      <c r="AK22" s="37"/>
      <c r="AL22" s="37"/>
      <c r="AM22" s="37"/>
      <c r="AN22" s="37"/>
      <c r="AO22" s="55"/>
      <c r="AP22" s="69"/>
      <c r="AQ22" s="62"/>
      <c r="AR22" s="63"/>
      <c r="AS22" s="63"/>
      <c r="AT22" s="37"/>
      <c r="AU22" s="37"/>
      <c r="AV22" s="37"/>
      <c r="AW22" s="37"/>
      <c r="AX22" s="55"/>
      <c r="AY22" s="69"/>
      <c r="AZ22" s="62"/>
      <c r="BA22" s="63"/>
      <c r="BB22" s="63"/>
      <c r="BC22" s="37"/>
      <c r="BD22" s="37"/>
      <c r="BE22" s="37"/>
      <c r="BF22" s="37"/>
      <c r="BG22" s="55"/>
      <c r="BH22" s="69"/>
      <c r="BI22" s="62"/>
      <c r="BJ22" s="63"/>
      <c r="BK22" s="63"/>
      <c r="BL22" s="37"/>
      <c r="BM22" s="37"/>
      <c r="BN22" s="37"/>
      <c r="BO22" s="37"/>
      <c r="BP22" s="55"/>
      <c r="BQ22" s="69"/>
      <c r="BR22" s="62"/>
      <c r="BS22" s="63"/>
      <c r="BT22" s="63"/>
      <c r="BU22" s="37"/>
      <c r="BV22" s="37"/>
      <c r="BW22" s="37"/>
      <c r="BX22" s="37"/>
      <c r="BY22" s="55"/>
      <c r="BZ22" s="69"/>
      <c r="CA22" s="62"/>
      <c r="CB22" s="63"/>
      <c r="CC22" s="63"/>
      <c r="CD22" s="37"/>
    </row>
    <row r="23" spans="11:82" x14ac:dyDescent="0.2">
      <c r="X23" s="37"/>
      <c r="Y23" s="37"/>
      <c r="Z23" s="37"/>
      <c r="AA23" s="37"/>
      <c r="AB23" s="37"/>
      <c r="AC23" s="37"/>
      <c r="AD23" s="37"/>
      <c r="AE23" s="37"/>
      <c r="AF23" s="37"/>
      <c r="AG23" s="69"/>
      <c r="AH23" s="62"/>
      <c r="AI23" s="63"/>
      <c r="AJ23" s="63"/>
      <c r="AK23" s="37"/>
      <c r="AL23" s="37"/>
      <c r="AM23" s="37"/>
      <c r="AN23" s="37"/>
      <c r="AO23" s="37"/>
      <c r="AP23" s="69"/>
      <c r="AQ23" s="62"/>
      <c r="AR23" s="63"/>
      <c r="AS23" s="63"/>
      <c r="AT23" s="37"/>
      <c r="AU23" s="37"/>
      <c r="AV23" s="37"/>
      <c r="AW23" s="37"/>
      <c r="AX23" s="37"/>
      <c r="AY23" s="69"/>
      <c r="AZ23" s="62"/>
      <c r="BA23" s="63"/>
      <c r="BB23" s="63"/>
      <c r="BC23" s="37"/>
      <c r="BD23" s="37"/>
      <c r="BE23" s="37"/>
      <c r="BF23" s="37"/>
      <c r="BG23" s="37"/>
      <c r="BH23" s="69"/>
      <c r="BI23" s="62"/>
      <c r="BJ23" s="63"/>
      <c r="BK23" s="63"/>
      <c r="BL23" s="37"/>
      <c r="BM23" s="37"/>
      <c r="BN23" s="37"/>
      <c r="BO23" s="37"/>
      <c r="BP23" s="37"/>
      <c r="BQ23" s="69"/>
      <c r="BR23" s="62"/>
      <c r="BS23" s="63"/>
      <c r="BT23" s="63"/>
      <c r="BU23" s="37"/>
      <c r="BV23" s="37"/>
      <c r="BW23" s="37"/>
      <c r="BX23" s="37"/>
      <c r="BY23" s="37"/>
      <c r="BZ23" s="69"/>
      <c r="CA23" s="62"/>
      <c r="CB23" s="63"/>
      <c r="CC23" s="63"/>
      <c r="CD23" s="37"/>
    </row>
    <row r="24" spans="11:82" x14ac:dyDescent="0.2">
      <c r="X24" s="37"/>
      <c r="Y24" s="37"/>
      <c r="Z24" s="37"/>
      <c r="AA24" s="37"/>
      <c r="AB24" s="37"/>
      <c r="AC24" s="37"/>
      <c r="AD24" s="37"/>
      <c r="AE24" s="37"/>
      <c r="AF24" s="37"/>
      <c r="AG24" s="69"/>
      <c r="AH24" s="62"/>
      <c r="AI24" s="63"/>
      <c r="AJ24" s="63"/>
      <c r="AK24" s="37"/>
      <c r="AL24" s="37"/>
      <c r="AM24" s="37"/>
      <c r="AN24" s="37"/>
      <c r="AO24" s="37"/>
      <c r="AP24" s="69"/>
      <c r="AQ24" s="62"/>
      <c r="AR24" s="63"/>
      <c r="AS24" s="63"/>
      <c r="AT24" s="37"/>
      <c r="AU24" s="37"/>
      <c r="AV24" s="37"/>
      <c r="AW24" s="37"/>
      <c r="AX24" s="37"/>
      <c r="AY24" s="69"/>
      <c r="AZ24" s="62"/>
      <c r="BA24" s="63"/>
      <c r="BB24" s="63"/>
      <c r="BC24" s="37"/>
      <c r="BD24" s="37"/>
      <c r="BE24" s="37"/>
      <c r="BF24" s="37"/>
      <c r="BG24" s="37"/>
      <c r="BH24" s="69"/>
      <c r="BI24" s="62"/>
      <c r="BJ24" s="63"/>
      <c r="BK24" s="63"/>
      <c r="BL24" s="37"/>
      <c r="BM24" s="37"/>
      <c r="BN24" s="37"/>
      <c r="BO24" s="37"/>
      <c r="BP24" s="37"/>
      <c r="BQ24" s="69"/>
      <c r="BR24" s="62"/>
      <c r="BS24" s="63"/>
      <c r="BT24" s="63"/>
      <c r="BU24" s="37"/>
      <c r="BV24" s="37"/>
      <c r="BW24" s="37"/>
      <c r="BX24" s="37"/>
      <c r="BY24" s="37"/>
      <c r="BZ24" s="69"/>
      <c r="CA24" s="62"/>
      <c r="CB24" s="63"/>
      <c r="CC24" s="63"/>
      <c r="CD24" s="37"/>
    </row>
    <row r="25" spans="11:82" x14ac:dyDescent="0.2">
      <c r="X25" s="37"/>
      <c r="Y25" s="37"/>
      <c r="Z25" s="37"/>
      <c r="AA25" s="37"/>
      <c r="AB25" s="37"/>
      <c r="AC25" s="37"/>
      <c r="AD25" s="37"/>
      <c r="AE25" s="37"/>
      <c r="AF25" s="55"/>
      <c r="AG25" s="69"/>
      <c r="AH25" s="62"/>
      <c r="AI25" s="63"/>
      <c r="AJ25" s="63"/>
      <c r="AK25" s="37"/>
      <c r="AL25" s="37"/>
      <c r="AM25" s="37"/>
      <c r="AN25" s="37"/>
      <c r="AO25" s="55"/>
      <c r="AP25" s="69"/>
      <c r="AQ25" s="62"/>
      <c r="AR25" s="63"/>
      <c r="AS25" s="63"/>
      <c r="AT25" s="37"/>
      <c r="AU25" s="37"/>
      <c r="AV25" s="37"/>
      <c r="AW25" s="37"/>
      <c r="AX25" s="55"/>
      <c r="AY25" s="69"/>
      <c r="AZ25" s="62"/>
      <c r="BA25" s="63"/>
      <c r="BB25" s="63"/>
      <c r="BC25" s="37"/>
      <c r="BD25" s="37"/>
      <c r="BE25" s="37"/>
      <c r="BF25" s="37"/>
      <c r="BG25" s="55"/>
      <c r="BH25" s="69"/>
      <c r="BI25" s="62"/>
      <c r="BJ25" s="63"/>
      <c r="BK25" s="63"/>
      <c r="BL25" s="37"/>
      <c r="BM25" s="37"/>
      <c r="BN25" s="37"/>
      <c r="BO25" s="37"/>
      <c r="BP25" s="55"/>
      <c r="BQ25" s="69"/>
      <c r="BR25" s="62"/>
      <c r="BS25" s="63"/>
      <c r="BT25" s="63"/>
      <c r="BU25" s="37"/>
      <c r="BV25" s="37"/>
      <c r="BW25" s="37"/>
      <c r="BX25" s="37"/>
      <c r="BY25" s="55"/>
      <c r="BZ25" s="69"/>
      <c r="CA25" s="62"/>
      <c r="CB25" s="63"/>
      <c r="CC25" s="63"/>
      <c r="CD25" s="37"/>
    </row>
    <row r="26" spans="11:82" x14ac:dyDescent="0.2">
      <c r="X26" s="37"/>
      <c r="Y26" s="37"/>
      <c r="Z26" s="37"/>
      <c r="AA26" s="37"/>
      <c r="AB26" s="37"/>
      <c r="AC26" s="37"/>
      <c r="AD26" s="37"/>
      <c r="AE26" s="37"/>
      <c r="AF26" s="37"/>
      <c r="AG26" s="69"/>
      <c r="AH26" s="62"/>
      <c r="AI26" s="63"/>
      <c r="AJ26" s="63"/>
      <c r="AK26" s="37"/>
      <c r="AL26" s="37"/>
      <c r="AM26" s="37"/>
      <c r="AN26" s="37"/>
      <c r="AO26" s="37"/>
      <c r="AP26" s="69"/>
      <c r="AQ26" s="62"/>
      <c r="AR26" s="63"/>
      <c r="AS26" s="63"/>
      <c r="AT26" s="37"/>
      <c r="AU26" s="37"/>
      <c r="AV26" s="37"/>
      <c r="AW26" s="37"/>
      <c r="AX26" s="37"/>
      <c r="AY26" s="69"/>
      <c r="AZ26" s="62"/>
      <c r="BA26" s="63"/>
      <c r="BB26" s="63"/>
      <c r="BC26" s="37"/>
      <c r="BD26" s="37"/>
      <c r="BE26" s="37"/>
      <c r="BF26" s="37"/>
      <c r="BG26" s="37"/>
      <c r="BH26" s="69"/>
      <c r="BI26" s="62"/>
      <c r="BJ26" s="63"/>
      <c r="BK26" s="63"/>
      <c r="BL26" s="37"/>
      <c r="BM26" s="37"/>
      <c r="BN26" s="37"/>
      <c r="BO26" s="37"/>
      <c r="BP26" s="37"/>
      <c r="BQ26" s="69"/>
      <c r="BR26" s="62"/>
      <c r="BS26" s="63"/>
      <c r="BT26" s="63"/>
      <c r="BU26" s="37"/>
      <c r="BV26" s="37"/>
      <c r="BW26" s="37"/>
      <c r="BX26" s="37"/>
      <c r="BY26" s="37"/>
      <c r="BZ26" s="69"/>
      <c r="CA26" s="62"/>
      <c r="CB26" s="63"/>
      <c r="CC26" s="63"/>
      <c r="CD26" s="37"/>
    </row>
    <row r="27" spans="11:82" x14ac:dyDescent="0.2">
      <c r="X27" s="37"/>
      <c r="Y27" s="37"/>
      <c r="Z27" s="37"/>
      <c r="AA27" s="37"/>
      <c r="AB27" s="37"/>
      <c r="AC27" s="37"/>
      <c r="AD27" s="37"/>
      <c r="AE27" s="37"/>
      <c r="AF27" s="37"/>
      <c r="AG27" s="69"/>
      <c r="AH27" s="62"/>
      <c r="AI27" s="63"/>
      <c r="AJ27" s="63"/>
      <c r="AK27" s="37"/>
      <c r="AL27" s="37"/>
      <c r="AM27" s="37"/>
      <c r="AN27" s="37"/>
      <c r="AO27" s="37"/>
      <c r="AP27" s="69"/>
      <c r="AQ27" s="62"/>
      <c r="AR27" s="63"/>
      <c r="AS27" s="63"/>
      <c r="AT27" s="37"/>
      <c r="AU27" s="37"/>
      <c r="AV27" s="37"/>
      <c r="AW27" s="37"/>
      <c r="AX27" s="37"/>
      <c r="AY27" s="69"/>
      <c r="AZ27" s="62"/>
      <c r="BA27" s="63"/>
      <c r="BB27" s="63"/>
      <c r="BC27" s="37"/>
      <c r="BD27" s="37"/>
      <c r="BE27" s="37"/>
      <c r="BF27" s="37"/>
      <c r="BG27" s="37"/>
      <c r="BH27" s="69"/>
      <c r="BI27" s="62"/>
      <c r="BJ27" s="63"/>
      <c r="BK27" s="63"/>
      <c r="BL27" s="37"/>
      <c r="BM27" s="37"/>
      <c r="BN27" s="37"/>
      <c r="BO27" s="37"/>
      <c r="BP27" s="37"/>
      <c r="BQ27" s="69"/>
      <c r="BR27" s="62"/>
      <c r="BS27" s="63"/>
      <c r="BT27" s="63"/>
      <c r="BU27" s="37"/>
      <c r="BV27" s="37"/>
      <c r="BW27" s="37"/>
      <c r="BX27" s="37"/>
      <c r="BY27" s="37"/>
      <c r="BZ27" s="69"/>
      <c r="CA27" s="62"/>
      <c r="CB27" s="63"/>
      <c r="CC27" s="63"/>
      <c r="CD27" s="37"/>
    </row>
    <row r="28" spans="11:82" x14ac:dyDescent="0.2">
      <c r="K28" s="48"/>
      <c r="M28" s="48"/>
      <c r="O28" s="48"/>
      <c r="X28" s="37"/>
      <c r="Y28" s="37"/>
      <c r="Z28" s="37"/>
      <c r="AA28" s="37"/>
      <c r="AB28" s="37"/>
      <c r="AC28" s="37"/>
      <c r="AD28" s="37"/>
      <c r="AE28" s="37"/>
      <c r="AF28" s="55"/>
      <c r="AG28" s="69"/>
      <c r="AH28" s="62"/>
      <c r="AI28" s="63"/>
      <c r="AJ28" s="63"/>
      <c r="AK28" s="37"/>
      <c r="AL28" s="37"/>
      <c r="AM28" s="37"/>
      <c r="AN28" s="37"/>
      <c r="AO28" s="55"/>
      <c r="AP28" s="69"/>
      <c r="AQ28" s="62"/>
      <c r="AR28" s="63"/>
      <c r="AS28" s="63"/>
      <c r="AT28" s="37"/>
      <c r="AU28" s="37"/>
      <c r="AV28" s="37"/>
      <c r="AW28" s="37"/>
      <c r="AX28" s="55"/>
      <c r="AY28" s="69"/>
      <c r="AZ28" s="62"/>
      <c r="BA28" s="63"/>
      <c r="BB28" s="63"/>
      <c r="BC28" s="37"/>
      <c r="BD28" s="37"/>
      <c r="BE28" s="37"/>
      <c r="BF28" s="37"/>
      <c r="BG28" s="55"/>
      <c r="BH28" s="69"/>
      <c r="BI28" s="62"/>
      <c r="BJ28" s="63"/>
      <c r="BK28" s="63"/>
      <c r="BL28" s="37"/>
      <c r="BM28" s="37"/>
      <c r="BN28" s="37"/>
      <c r="BO28" s="37"/>
      <c r="BP28" s="55"/>
      <c r="BQ28" s="69"/>
      <c r="BR28" s="62"/>
      <c r="BS28" s="63"/>
      <c r="BT28" s="63"/>
      <c r="BU28" s="37"/>
      <c r="BV28" s="37"/>
      <c r="BW28" s="37"/>
      <c r="BX28" s="37"/>
      <c r="BY28" s="55"/>
      <c r="BZ28" s="69"/>
      <c r="CA28" s="62"/>
      <c r="CB28" s="63"/>
      <c r="CC28" s="63"/>
      <c r="CD28" s="37"/>
    </row>
    <row r="29" spans="11:82" x14ac:dyDescent="0.2">
      <c r="X29" s="37"/>
      <c r="Y29" s="37"/>
      <c r="Z29" s="37"/>
      <c r="AA29" s="37"/>
      <c r="AB29" s="37"/>
      <c r="AC29" s="37"/>
      <c r="AD29" s="37"/>
      <c r="AE29" s="37"/>
      <c r="AF29" s="37"/>
      <c r="AG29" s="69"/>
      <c r="AH29" s="62"/>
      <c r="AI29" s="63"/>
      <c r="AJ29" s="63"/>
      <c r="AK29" s="37"/>
      <c r="AL29" s="37"/>
      <c r="AM29" s="37"/>
      <c r="AN29" s="37"/>
      <c r="AO29" s="37"/>
      <c r="AP29" s="69"/>
      <c r="AQ29" s="62"/>
      <c r="AR29" s="63"/>
      <c r="AS29" s="63"/>
      <c r="AT29" s="37"/>
      <c r="AU29" s="37"/>
      <c r="AV29" s="37"/>
      <c r="AW29" s="37"/>
      <c r="AX29" s="37"/>
      <c r="AY29" s="69"/>
      <c r="AZ29" s="62"/>
      <c r="BA29" s="63"/>
      <c r="BB29" s="63"/>
      <c r="BC29" s="37"/>
      <c r="BD29" s="37"/>
      <c r="BE29" s="37"/>
      <c r="BF29" s="37"/>
      <c r="BG29" s="37"/>
      <c r="BH29" s="69"/>
      <c r="BI29" s="62"/>
      <c r="BJ29" s="63"/>
      <c r="BK29" s="63"/>
      <c r="BL29" s="37"/>
      <c r="BM29" s="37"/>
      <c r="BN29" s="37"/>
      <c r="BO29" s="37"/>
      <c r="BP29" s="37"/>
      <c r="BQ29" s="69"/>
      <c r="BR29" s="62"/>
      <c r="BS29" s="63"/>
      <c r="BT29" s="63"/>
      <c r="BU29" s="37"/>
      <c r="BV29" s="37"/>
      <c r="BW29" s="37"/>
      <c r="BX29" s="37"/>
      <c r="BY29" s="37"/>
      <c r="BZ29" s="69"/>
      <c r="CA29" s="62"/>
      <c r="CB29" s="63"/>
      <c r="CC29" s="63"/>
      <c r="CD29" s="37"/>
    </row>
    <row r="30" spans="11:82" x14ac:dyDescent="0.2">
      <c r="X30" s="37"/>
      <c r="Y30" s="37"/>
      <c r="Z30" s="37"/>
      <c r="AA30" s="37"/>
      <c r="AB30" s="37"/>
      <c r="AC30" s="37"/>
      <c r="AD30" s="37"/>
      <c r="AE30" s="37"/>
      <c r="AF30" s="37"/>
      <c r="AG30" s="69"/>
      <c r="AH30" s="62"/>
      <c r="AI30" s="63"/>
      <c r="AJ30" s="63"/>
      <c r="AK30" s="37"/>
      <c r="AL30" s="37"/>
      <c r="AM30" s="37"/>
      <c r="AN30" s="37"/>
      <c r="AO30" s="37"/>
      <c r="AP30" s="69"/>
      <c r="AQ30" s="62"/>
      <c r="AR30" s="63"/>
      <c r="AS30" s="63"/>
      <c r="AT30" s="37"/>
      <c r="AU30" s="37"/>
      <c r="AV30" s="37"/>
      <c r="AW30" s="37"/>
      <c r="AX30" s="37"/>
      <c r="AY30" s="69"/>
      <c r="AZ30" s="62"/>
      <c r="BA30" s="63"/>
      <c r="BB30" s="63"/>
      <c r="BC30" s="37"/>
      <c r="BD30" s="37"/>
      <c r="BE30" s="37"/>
      <c r="BF30" s="37"/>
      <c r="BG30" s="37"/>
      <c r="BH30" s="69"/>
      <c r="BI30" s="62"/>
      <c r="BJ30" s="63"/>
      <c r="BK30" s="63"/>
      <c r="BL30" s="37"/>
      <c r="BM30" s="37"/>
      <c r="BN30" s="37"/>
      <c r="BO30" s="37"/>
      <c r="BP30" s="37"/>
      <c r="BQ30" s="69"/>
      <c r="BR30" s="62"/>
      <c r="BS30" s="63"/>
      <c r="BT30" s="63"/>
      <c r="BU30" s="37"/>
      <c r="BV30" s="37"/>
      <c r="BW30" s="37"/>
      <c r="BX30" s="37"/>
      <c r="BY30" s="37"/>
      <c r="BZ30" s="69"/>
      <c r="CA30" s="62"/>
      <c r="CB30" s="63"/>
      <c r="CC30" s="63"/>
      <c r="CD30" s="37"/>
    </row>
    <row r="31" spans="11:82" x14ac:dyDescent="0.2">
      <c r="X31" s="37"/>
      <c r="Y31" s="37"/>
      <c r="Z31" s="37"/>
      <c r="AA31" s="37"/>
      <c r="AB31" s="37"/>
      <c r="AC31" s="37"/>
      <c r="AD31" s="37"/>
      <c r="AE31" s="37"/>
      <c r="AF31" s="55"/>
      <c r="AG31" s="69"/>
      <c r="AH31" s="62"/>
      <c r="AI31" s="63"/>
      <c r="AJ31" s="63"/>
      <c r="AK31" s="37"/>
      <c r="AL31" s="37"/>
      <c r="AM31" s="37"/>
      <c r="AN31" s="37"/>
      <c r="AO31" s="55"/>
      <c r="AP31" s="69"/>
      <c r="AQ31" s="62"/>
      <c r="AR31" s="63"/>
      <c r="AS31" s="63"/>
      <c r="AT31" s="37"/>
      <c r="AU31" s="37"/>
      <c r="AV31" s="37"/>
      <c r="AW31" s="37"/>
      <c r="AX31" s="55"/>
      <c r="AY31" s="69"/>
      <c r="AZ31" s="62"/>
      <c r="BA31" s="63"/>
      <c r="BB31" s="63"/>
      <c r="BC31" s="37"/>
      <c r="BD31" s="37"/>
      <c r="BE31" s="37"/>
      <c r="BF31" s="37"/>
      <c r="BG31" s="55"/>
      <c r="BH31" s="69"/>
      <c r="BI31" s="62"/>
      <c r="BJ31" s="63"/>
      <c r="BK31" s="63"/>
      <c r="BL31" s="37"/>
      <c r="BM31" s="37"/>
      <c r="BN31" s="37"/>
      <c r="BO31" s="37"/>
      <c r="BP31" s="55"/>
      <c r="BQ31" s="69"/>
      <c r="BR31" s="62"/>
      <c r="BS31" s="63"/>
      <c r="BT31" s="63"/>
      <c r="BU31" s="37"/>
      <c r="BV31" s="37"/>
      <c r="BW31" s="37"/>
      <c r="BX31" s="37"/>
      <c r="BY31" s="55"/>
      <c r="BZ31" s="69"/>
      <c r="CA31" s="62"/>
      <c r="CB31" s="63"/>
      <c r="CC31" s="63"/>
      <c r="CD31" s="37"/>
    </row>
    <row r="32" spans="11:82" x14ac:dyDescent="0.2">
      <c r="X32" s="37"/>
      <c r="Y32" s="37"/>
      <c r="Z32" s="37"/>
      <c r="AA32" s="37"/>
      <c r="AB32" s="37"/>
      <c r="AC32" s="37"/>
      <c r="AD32" s="37"/>
      <c r="AE32" s="37"/>
      <c r="AF32" s="37"/>
      <c r="AG32" s="69"/>
      <c r="AH32" s="62"/>
      <c r="AI32" s="63"/>
      <c r="AJ32" s="63"/>
      <c r="AK32" s="37"/>
      <c r="AL32" s="37"/>
      <c r="AM32" s="37"/>
      <c r="AN32" s="37"/>
      <c r="AO32" s="37"/>
      <c r="AP32" s="69"/>
      <c r="AQ32" s="62"/>
      <c r="AR32" s="63"/>
      <c r="AS32" s="63"/>
      <c r="AT32" s="37"/>
      <c r="AU32" s="37"/>
      <c r="AV32" s="37"/>
      <c r="AW32" s="37"/>
      <c r="AX32" s="37"/>
      <c r="AY32" s="69"/>
      <c r="AZ32" s="62"/>
      <c r="BA32" s="63"/>
      <c r="BB32" s="63"/>
      <c r="BC32" s="37"/>
      <c r="BD32" s="37"/>
      <c r="BE32" s="37"/>
      <c r="BF32" s="37"/>
      <c r="BG32" s="37"/>
      <c r="BH32" s="69"/>
      <c r="BI32" s="62"/>
      <c r="BJ32" s="63"/>
      <c r="BK32" s="63"/>
      <c r="BL32" s="37"/>
      <c r="BM32" s="37"/>
      <c r="BN32" s="37"/>
      <c r="BO32" s="37"/>
      <c r="BP32" s="37"/>
      <c r="BQ32" s="69"/>
      <c r="BR32" s="62"/>
      <c r="BS32" s="63"/>
      <c r="BT32" s="63"/>
      <c r="BU32" s="37"/>
      <c r="BV32" s="37"/>
      <c r="BW32" s="37"/>
      <c r="BX32" s="37"/>
      <c r="BY32" s="37"/>
      <c r="BZ32" s="69"/>
      <c r="CA32" s="62"/>
      <c r="CB32" s="63"/>
      <c r="CC32" s="63"/>
      <c r="CD32" s="37"/>
    </row>
    <row r="33" spans="4:82" x14ac:dyDescent="0.2">
      <c r="X33" s="37"/>
      <c r="Y33" s="37"/>
      <c r="Z33" s="37"/>
      <c r="AA33" s="37"/>
      <c r="AB33" s="37"/>
      <c r="AC33" s="37"/>
      <c r="AD33" s="37"/>
      <c r="AE33" s="37"/>
      <c r="AF33" s="37"/>
      <c r="AG33" s="69"/>
      <c r="AH33" s="62"/>
      <c r="AI33" s="63"/>
      <c r="AJ33" s="63"/>
      <c r="AK33" s="37"/>
      <c r="AL33" s="37"/>
      <c r="AM33" s="37"/>
      <c r="AN33" s="37"/>
      <c r="AO33" s="37"/>
      <c r="AP33" s="69"/>
      <c r="AQ33" s="62"/>
      <c r="AR33" s="63"/>
      <c r="AS33" s="63"/>
      <c r="AT33" s="37"/>
      <c r="AU33" s="37"/>
      <c r="AV33" s="37"/>
      <c r="AW33" s="37"/>
      <c r="AX33" s="37"/>
      <c r="AY33" s="69"/>
      <c r="AZ33" s="62"/>
      <c r="BA33" s="63"/>
      <c r="BB33" s="63"/>
      <c r="BC33" s="37"/>
      <c r="BD33" s="37"/>
      <c r="BE33" s="37"/>
      <c r="BF33" s="37"/>
      <c r="BG33" s="37"/>
      <c r="BH33" s="69"/>
      <c r="BI33" s="62"/>
      <c r="BJ33" s="63"/>
      <c r="BK33" s="63"/>
      <c r="BL33" s="37"/>
      <c r="BM33" s="37"/>
      <c r="BN33" s="37"/>
      <c r="BO33" s="37"/>
      <c r="BP33" s="37"/>
      <c r="BQ33" s="69"/>
      <c r="BR33" s="62"/>
      <c r="BS33" s="63"/>
      <c r="BT33" s="63"/>
      <c r="BU33" s="37"/>
      <c r="BV33" s="37"/>
      <c r="BW33" s="37"/>
      <c r="BX33" s="37"/>
      <c r="BY33" s="37"/>
      <c r="BZ33" s="69"/>
      <c r="CA33" s="62"/>
      <c r="CB33" s="63"/>
      <c r="CC33" s="63"/>
      <c r="CD33" s="37"/>
    </row>
    <row r="34" spans="4:82" x14ac:dyDescent="0.2">
      <c r="X34" s="37"/>
      <c r="Y34" s="37"/>
      <c r="Z34" s="37"/>
      <c r="AA34" s="37"/>
      <c r="AB34" s="37"/>
      <c r="AC34" s="37"/>
      <c r="AD34" s="37"/>
      <c r="AE34" s="37"/>
      <c r="AF34" s="55"/>
      <c r="AG34" s="69"/>
      <c r="AH34" s="62"/>
      <c r="AI34" s="63"/>
      <c r="AJ34" s="63"/>
      <c r="AK34" s="37"/>
      <c r="AL34" s="37"/>
      <c r="AM34" s="37"/>
      <c r="AN34" s="37"/>
      <c r="AO34" s="55"/>
      <c r="AP34" s="69"/>
      <c r="AQ34" s="62"/>
      <c r="AR34" s="63"/>
      <c r="AS34" s="63"/>
      <c r="AT34" s="37"/>
      <c r="AU34" s="37"/>
      <c r="AV34" s="37"/>
      <c r="AW34" s="37"/>
      <c r="AX34" s="55"/>
      <c r="AY34" s="69"/>
      <c r="AZ34" s="62"/>
      <c r="BA34" s="63"/>
      <c r="BB34" s="63"/>
      <c r="BC34" s="37"/>
      <c r="BD34" s="37"/>
      <c r="BE34" s="37"/>
      <c r="BF34" s="37"/>
      <c r="BG34" s="55"/>
      <c r="BH34" s="69"/>
      <c r="BI34" s="62"/>
      <c r="BJ34" s="63"/>
      <c r="BK34" s="63"/>
      <c r="BL34" s="37"/>
      <c r="BM34" s="37"/>
      <c r="BN34" s="37"/>
      <c r="BO34" s="37"/>
      <c r="BP34" s="55"/>
      <c r="BQ34" s="69"/>
      <c r="BR34" s="62"/>
      <c r="BS34" s="63"/>
      <c r="BT34" s="63"/>
      <c r="BU34" s="37"/>
      <c r="BV34" s="37"/>
      <c r="BW34" s="37"/>
      <c r="BX34" s="37"/>
      <c r="BY34" s="55"/>
      <c r="BZ34" s="69"/>
      <c r="CA34" s="62"/>
      <c r="CB34" s="63"/>
      <c r="CC34" s="63"/>
      <c r="CD34" s="37"/>
    </row>
    <row r="35" spans="4:82" x14ac:dyDescent="0.2">
      <c r="K35" s="48"/>
      <c r="M35" s="48"/>
      <c r="O35" s="48"/>
      <c r="X35" s="37"/>
      <c r="Y35" s="37"/>
      <c r="Z35" s="37"/>
      <c r="AA35" s="37"/>
      <c r="AB35" s="37"/>
      <c r="AC35" s="37"/>
      <c r="AD35" s="37"/>
      <c r="AE35" s="37"/>
      <c r="AF35" s="37"/>
      <c r="AG35" s="69"/>
      <c r="AH35" s="62"/>
      <c r="AI35" s="63"/>
      <c r="AJ35" s="63"/>
      <c r="AK35" s="37"/>
      <c r="AL35" s="37"/>
      <c r="AM35" s="37"/>
      <c r="AN35" s="37"/>
      <c r="AO35" s="37"/>
      <c r="AP35" s="69"/>
      <c r="AQ35" s="62"/>
      <c r="AR35" s="63"/>
      <c r="AS35" s="63"/>
      <c r="AT35" s="37"/>
      <c r="AU35" s="37"/>
      <c r="AV35" s="37"/>
      <c r="AW35" s="37"/>
      <c r="AX35" s="37"/>
      <c r="AY35" s="69"/>
      <c r="AZ35" s="62"/>
      <c r="BA35" s="63"/>
      <c r="BB35" s="63"/>
      <c r="BC35" s="37"/>
      <c r="BD35" s="37"/>
      <c r="BE35" s="37"/>
      <c r="BF35" s="37"/>
      <c r="BG35" s="37"/>
      <c r="BH35" s="69"/>
      <c r="BI35" s="62"/>
      <c r="BJ35" s="63"/>
      <c r="BK35" s="63"/>
      <c r="BL35" s="37"/>
      <c r="BM35" s="37"/>
      <c r="BN35" s="37"/>
      <c r="BO35" s="37"/>
      <c r="BP35" s="37"/>
      <c r="BQ35" s="69"/>
      <c r="BR35" s="62"/>
      <c r="BS35" s="63"/>
      <c r="BT35" s="63"/>
      <c r="BU35" s="37"/>
      <c r="BV35" s="37"/>
      <c r="BW35" s="37"/>
      <c r="BX35" s="37"/>
      <c r="BY35" s="37"/>
      <c r="BZ35" s="69"/>
      <c r="CA35" s="62"/>
      <c r="CB35" s="63"/>
      <c r="CC35" s="63"/>
      <c r="CD35" s="37"/>
    </row>
    <row r="36" spans="4:82" x14ac:dyDescent="0.2">
      <c r="X36" s="37"/>
      <c r="Y36" s="37"/>
      <c r="Z36" s="37"/>
      <c r="AA36" s="37"/>
      <c r="AB36" s="37"/>
      <c r="AC36" s="37"/>
      <c r="AD36" s="37"/>
      <c r="AE36" s="37"/>
      <c r="AF36" s="37"/>
      <c r="AG36" s="69"/>
      <c r="AH36" s="62"/>
      <c r="AI36" s="63"/>
      <c r="AJ36" s="63"/>
      <c r="AK36" s="37"/>
      <c r="AL36" s="37"/>
      <c r="AM36" s="37"/>
      <c r="AN36" s="37"/>
      <c r="AO36" s="37"/>
      <c r="AP36" s="69"/>
      <c r="AQ36" s="62"/>
      <c r="AR36" s="63"/>
      <c r="AS36" s="63"/>
      <c r="AT36" s="37"/>
      <c r="AU36" s="37"/>
      <c r="AV36" s="37"/>
      <c r="AW36" s="37"/>
      <c r="AX36" s="37"/>
      <c r="AY36" s="69"/>
      <c r="AZ36" s="62"/>
      <c r="BA36" s="63"/>
      <c r="BB36" s="63"/>
      <c r="BC36" s="37"/>
      <c r="BD36" s="37"/>
      <c r="BE36" s="37"/>
      <c r="BF36" s="37"/>
      <c r="BG36" s="37"/>
      <c r="BH36" s="69"/>
      <c r="BI36" s="62"/>
      <c r="BJ36" s="63"/>
      <c r="BK36" s="63"/>
      <c r="BL36" s="37"/>
      <c r="BM36" s="37"/>
      <c r="BN36" s="37"/>
      <c r="BO36" s="37"/>
      <c r="BP36" s="37"/>
      <c r="BQ36" s="69"/>
      <c r="BR36" s="62"/>
      <c r="BS36" s="63"/>
      <c r="BT36" s="63"/>
      <c r="BU36" s="37"/>
      <c r="BV36" s="37"/>
      <c r="BW36" s="37"/>
      <c r="BX36" s="37"/>
      <c r="BY36" s="37"/>
      <c r="BZ36" s="69"/>
      <c r="CA36" s="62"/>
      <c r="CB36" s="63"/>
      <c r="CC36" s="63"/>
      <c r="CD36" s="37"/>
    </row>
    <row r="37" spans="4:82" x14ac:dyDescent="0.2">
      <c r="X37" s="37"/>
      <c r="Y37" s="37"/>
      <c r="Z37" s="37"/>
      <c r="AA37" s="37"/>
      <c r="AB37" s="37"/>
      <c r="AC37" s="37"/>
      <c r="AD37" s="37"/>
      <c r="AE37" s="37"/>
      <c r="AF37" s="55"/>
      <c r="AG37" s="69"/>
      <c r="AH37" s="62"/>
      <c r="AI37" s="63"/>
      <c r="AJ37" s="63"/>
      <c r="AK37" s="37"/>
      <c r="AL37" s="37"/>
      <c r="AM37" s="37"/>
      <c r="AN37" s="37"/>
      <c r="AO37" s="55"/>
      <c r="AP37" s="69"/>
      <c r="AQ37" s="62"/>
      <c r="AR37" s="63"/>
      <c r="AS37" s="63"/>
      <c r="AT37" s="37"/>
      <c r="AU37" s="37"/>
      <c r="AV37" s="37"/>
      <c r="AW37" s="37"/>
      <c r="AX37" s="55"/>
      <c r="AY37" s="69"/>
      <c r="AZ37" s="62"/>
      <c r="BA37" s="63"/>
      <c r="BB37" s="63"/>
      <c r="BC37" s="37"/>
      <c r="BD37" s="37"/>
      <c r="BE37" s="37"/>
      <c r="BF37" s="37"/>
      <c r="BG37" s="55"/>
      <c r="BH37" s="69"/>
      <c r="BI37" s="62"/>
      <c r="BJ37" s="63"/>
      <c r="BK37" s="63"/>
      <c r="BL37" s="37"/>
      <c r="BM37" s="37"/>
      <c r="BN37" s="37"/>
      <c r="BO37" s="37"/>
      <c r="BP37" s="55"/>
      <c r="BQ37" s="69"/>
      <c r="BR37" s="62"/>
      <c r="BS37" s="63"/>
      <c r="BT37" s="63"/>
      <c r="BU37" s="37"/>
      <c r="BV37" s="37"/>
      <c r="BW37" s="37"/>
      <c r="BX37" s="37"/>
      <c r="BY37" s="55"/>
      <c r="BZ37" s="69"/>
      <c r="CA37" s="62"/>
      <c r="CB37" s="63"/>
      <c r="CC37" s="63"/>
      <c r="CD37" s="37"/>
    </row>
    <row r="38" spans="4:82" x14ac:dyDescent="0.2">
      <c r="X38" s="37"/>
      <c r="Y38" s="37"/>
      <c r="Z38" s="37"/>
      <c r="AA38" s="37"/>
      <c r="AB38" s="37"/>
      <c r="AC38" s="37"/>
      <c r="AD38" s="37"/>
      <c r="AE38" s="37"/>
      <c r="AF38" s="37"/>
      <c r="AG38" s="66"/>
      <c r="AH38" s="62"/>
      <c r="AI38" s="66"/>
      <c r="AJ38" s="66"/>
      <c r="AK38" s="37"/>
      <c r="AL38" s="37"/>
      <c r="AM38" s="37"/>
      <c r="AN38" s="37"/>
      <c r="AO38" s="37"/>
      <c r="AP38" s="66"/>
      <c r="AQ38" s="62"/>
      <c r="AR38" s="66"/>
      <c r="AS38" s="66"/>
      <c r="AT38" s="37"/>
      <c r="AU38" s="37"/>
      <c r="AV38" s="37"/>
      <c r="AW38" s="37"/>
      <c r="AX38" s="37"/>
      <c r="AY38" s="66"/>
      <c r="AZ38" s="62"/>
      <c r="BA38" s="66"/>
      <c r="BB38" s="66"/>
      <c r="BC38" s="37"/>
      <c r="BD38" s="37"/>
      <c r="BE38" s="37"/>
      <c r="BF38" s="37"/>
      <c r="BG38" s="37"/>
      <c r="BH38" s="66"/>
      <c r="BI38" s="62"/>
      <c r="BJ38" s="66"/>
      <c r="BK38" s="66"/>
      <c r="BL38" s="37"/>
      <c r="BM38" s="37"/>
      <c r="BN38" s="37"/>
      <c r="BO38" s="37"/>
      <c r="BP38" s="37"/>
      <c r="BQ38" s="66"/>
      <c r="BR38" s="62"/>
      <c r="BS38" s="66"/>
      <c r="BT38" s="66"/>
      <c r="BU38" s="37"/>
      <c r="BV38" s="37"/>
      <c r="BW38" s="37"/>
      <c r="BX38" s="37"/>
      <c r="BY38" s="37"/>
      <c r="BZ38" s="66"/>
      <c r="CA38" s="62"/>
      <c r="CB38" s="66"/>
      <c r="CC38" s="66"/>
      <c r="CD38" s="37"/>
    </row>
    <row r="39" spans="4:82" x14ac:dyDescent="0.2">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37"/>
      <c r="BI39" s="37"/>
      <c r="BJ39" s="37"/>
      <c r="BK39" s="37"/>
      <c r="BL39" s="37"/>
      <c r="BM39" s="37"/>
      <c r="BN39" s="37"/>
      <c r="BO39" s="37"/>
      <c r="BP39" s="37"/>
      <c r="BQ39" s="37"/>
      <c r="BR39" s="37"/>
      <c r="BS39" s="37"/>
      <c r="BT39" s="37"/>
      <c r="BU39" s="37"/>
      <c r="BV39" s="37"/>
      <c r="BW39" s="37"/>
      <c r="BX39" s="37"/>
      <c r="BY39" s="37"/>
      <c r="BZ39" s="37"/>
      <c r="CA39" s="37"/>
      <c r="CB39" s="37"/>
      <c r="CC39" s="37"/>
      <c r="CD39" s="37"/>
    </row>
    <row r="40" spans="4:82" x14ac:dyDescent="0.2">
      <c r="J40" s="37"/>
      <c r="X40" s="37"/>
      <c r="Y40" s="37"/>
      <c r="Z40" s="37"/>
      <c r="AA40" s="37"/>
      <c r="AB40" s="37"/>
      <c r="AC40" s="37"/>
      <c r="AD40" s="37"/>
      <c r="AE40" s="37"/>
      <c r="AF40" s="37"/>
      <c r="AG40" s="37"/>
      <c r="AH40" s="37"/>
      <c r="AI40" s="37"/>
      <c r="AJ40" s="37"/>
      <c r="AK40" s="37"/>
      <c r="AL40" s="37"/>
      <c r="AM40" s="37"/>
      <c r="AN40" s="37"/>
      <c r="AO40" s="37"/>
      <c r="AP40" s="37"/>
      <c r="AQ40" s="37"/>
      <c r="AR40" s="37"/>
      <c r="AS40" s="37"/>
      <c r="AT40" s="37"/>
      <c r="AU40" s="37"/>
      <c r="AV40" s="37"/>
      <c r="AW40" s="37"/>
      <c r="AX40" s="37"/>
      <c r="AY40" s="37"/>
      <c r="AZ40" s="37"/>
      <c r="BA40" s="37"/>
      <c r="BB40" s="37"/>
      <c r="BC40" s="37"/>
      <c r="BD40" s="37"/>
      <c r="BE40" s="37"/>
      <c r="BF40" s="37"/>
      <c r="BG40" s="37"/>
      <c r="BH40" s="37"/>
      <c r="BI40" s="37"/>
      <c r="BJ40" s="37"/>
      <c r="BK40" s="37"/>
      <c r="BL40" s="37"/>
      <c r="BM40" s="37"/>
      <c r="BN40" s="37"/>
      <c r="BO40" s="37"/>
      <c r="BP40" s="37"/>
      <c r="BQ40" s="37"/>
      <c r="BR40" s="37"/>
      <c r="BS40" s="37"/>
      <c r="BT40" s="37"/>
      <c r="BU40" s="37"/>
      <c r="BV40" s="37"/>
      <c r="BW40" s="37"/>
      <c r="BX40" s="37"/>
      <c r="BY40" s="37"/>
      <c r="BZ40" s="37"/>
      <c r="CA40" s="37"/>
      <c r="CB40" s="37"/>
      <c r="CC40" s="37"/>
      <c r="CD40" s="37"/>
    </row>
    <row r="41" spans="4:82" x14ac:dyDescent="0.2">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37"/>
      <c r="BR41" s="37"/>
      <c r="BS41" s="37"/>
      <c r="BT41" s="37"/>
      <c r="BU41" s="37"/>
      <c r="BV41" s="37"/>
      <c r="BW41" s="37"/>
      <c r="BX41" s="37"/>
      <c r="BY41" s="37"/>
      <c r="BZ41" s="37"/>
      <c r="CA41" s="37"/>
      <c r="CB41" s="37"/>
      <c r="CC41" s="37"/>
      <c r="CD41" s="37"/>
    </row>
    <row r="42" spans="4:82" x14ac:dyDescent="0.2">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7"/>
      <c r="BN42" s="37"/>
      <c r="BO42" s="37"/>
      <c r="BP42" s="37"/>
      <c r="BQ42" s="37"/>
      <c r="BR42" s="37"/>
      <c r="BS42" s="37"/>
      <c r="BT42" s="37"/>
      <c r="BU42" s="37"/>
      <c r="BV42" s="37"/>
      <c r="BW42" s="37"/>
      <c r="BX42" s="37"/>
      <c r="BY42" s="37"/>
      <c r="BZ42" s="37"/>
      <c r="CA42" s="37"/>
      <c r="CB42" s="37"/>
      <c r="CC42" s="37"/>
      <c r="CD42" s="37"/>
    </row>
    <row r="43" spans="4:82" x14ac:dyDescent="0.2">
      <c r="D43" s="51"/>
      <c r="G43" s="52"/>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37"/>
      <c r="BR43" s="37"/>
      <c r="BS43" s="37"/>
      <c r="BT43" s="37"/>
      <c r="BU43" s="37"/>
      <c r="BV43" s="37"/>
      <c r="BW43" s="37"/>
      <c r="BX43" s="37"/>
      <c r="BY43" s="37"/>
      <c r="BZ43" s="37"/>
      <c r="CA43" s="37"/>
      <c r="CB43" s="37"/>
      <c r="CC43" s="37"/>
      <c r="CD43" s="37"/>
    </row>
    <row r="44" spans="4:82" x14ac:dyDescent="0.2">
      <c r="X44" s="37"/>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c r="BE44" s="37"/>
      <c r="BF44" s="37"/>
      <c r="BG44" s="37"/>
      <c r="BH44" s="37"/>
      <c r="BI44" s="37"/>
      <c r="BJ44" s="37"/>
      <c r="BK44" s="37"/>
      <c r="BL44" s="37"/>
      <c r="BM44" s="37"/>
      <c r="BN44" s="37"/>
      <c r="BO44" s="37"/>
      <c r="BP44" s="37"/>
      <c r="BQ44" s="37"/>
      <c r="BR44" s="37"/>
      <c r="BS44" s="37"/>
      <c r="BT44" s="37"/>
      <c r="BU44" s="37"/>
      <c r="BV44" s="37"/>
      <c r="BW44" s="37"/>
      <c r="BX44" s="37"/>
      <c r="BY44" s="37"/>
      <c r="BZ44" s="37"/>
      <c r="CA44" s="37"/>
      <c r="CB44" s="37"/>
      <c r="CC44" s="37"/>
      <c r="CD44" s="37"/>
    </row>
  </sheetData>
  <pageMargins left="0.75" right="0.75" top="1" bottom="1" header="0.5" footer="0.5"/>
  <pageSetup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88" r:id="rId4" name="Button 64">
              <controlPr defaultSize="0" print="0" autoFill="0" autoPict="0" macro="[0]!AVERAGE_ACT">
                <anchor moveWithCells="1" sizeWithCells="1">
                  <from>
                    <xdr:col>10</xdr:col>
                    <xdr:colOff>0</xdr:colOff>
                    <xdr:row>6</xdr:row>
                    <xdr:rowOff>0</xdr:rowOff>
                  </from>
                  <to>
                    <xdr:col>11</xdr:col>
                    <xdr:colOff>0</xdr:colOff>
                    <xdr:row>8</xdr:row>
                    <xdr:rowOff>0</xdr:rowOff>
                  </to>
                </anchor>
              </controlPr>
            </control>
          </mc:Choice>
        </mc:AlternateContent>
        <mc:AlternateContent xmlns:mc="http://schemas.openxmlformats.org/markup-compatibility/2006">
          <mc:Choice Requires="x14">
            <control shapeId="1089" r:id="rId5" name="Button 65">
              <controlPr defaultSize="0" print="0" autoFill="0" autoPict="0" macro="[0]!WORST_ACT">
                <anchor moveWithCells="1" sizeWithCells="1">
                  <from>
                    <xdr:col>10</xdr:col>
                    <xdr:colOff>0</xdr:colOff>
                    <xdr:row>20</xdr:row>
                    <xdr:rowOff>0</xdr:rowOff>
                  </from>
                  <to>
                    <xdr:col>11</xdr:col>
                    <xdr:colOff>0</xdr:colOff>
                    <xdr:row>22</xdr:row>
                    <xdr:rowOff>0</xdr:rowOff>
                  </to>
                </anchor>
              </controlPr>
            </control>
          </mc:Choice>
        </mc:AlternateContent>
        <mc:AlternateContent xmlns:mc="http://schemas.openxmlformats.org/markup-compatibility/2006">
          <mc:Choice Requires="x14">
            <control shapeId="1090" r:id="rId6" name="Button 66">
              <controlPr defaultSize="0" print="0" autoFill="0" autoPict="0" macro="[0]!BEST_ACT">
                <anchor moveWithCells="1" sizeWithCells="1">
                  <from>
                    <xdr:col>10</xdr:col>
                    <xdr:colOff>0</xdr:colOff>
                    <xdr:row>13</xdr:row>
                    <xdr:rowOff>0</xdr:rowOff>
                  </from>
                  <to>
                    <xdr:col>11</xdr:col>
                    <xdr:colOff>0</xdr:colOff>
                    <xdr:row>15</xdr:row>
                    <xdr:rowOff>0</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dimension ref="A2:CQ54"/>
  <sheetViews>
    <sheetView showGridLines="0" showRowColHeaders="0" topLeftCell="A5" zoomScale="90" zoomScaleNormal="90" zoomScalePageLayoutView="90" workbookViewId="0">
      <selection activeCell="M37" sqref="M37"/>
    </sheetView>
  </sheetViews>
  <sheetFormatPr defaultColWidth="8.7109375" defaultRowHeight="12.75" x14ac:dyDescent="0.2"/>
  <cols>
    <col min="1" max="1" width="2.7109375" customWidth="1"/>
    <col min="2" max="2" width="9.7109375" customWidth="1"/>
    <col min="3" max="3" width="16" customWidth="1"/>
    <col min="4" max="4" width="29.7109375" customWidth="1"/>
    <col min="5" max="9" width="8.7109375" customWidth="1"/>
    <col min="10" max="10" width="2.7109375" customWidth="1"/>
    <col min="11" max="11" width="20.7109375" customWidth="1"/>
    <col min="12" max="12" width="2.7109375" customWidth="1"/>
    <col min="13" max="13" width="20.7109375" customWidth="1"/>
    <col min="14" max="14" width="2.7109375" customWidth="1"/>
    <col min="15" max="15" width="20.7109375" customWidth="1"/>
    <col min="16" max="16" width="2.7109375" customWidth="1"/>
    <col min="17" max="17" width="12.7109375" customWidth="1"/>
    <col min="18" max="18" width="2.7109375" customWidth="1"/>
    <col min="19" max="19" width="12.7109375" customWidth="1"/>
    <col min="20" max="20" width="2.7109375" customWidth="1"/>
    <col min="21" max="21" width="12.7109375" customWidth="1"/>
    <col min="22" max="22" width="2.7109375" customWidth="1"/>
    <col min="29" max="29" width="3" bestFit="1" customWidth="1"/>
    <col min="30" max="30" width="12.42578125" bestFit="1" customWidth="1"/>
    <col min="31" max="31" width="25" bestFit="1" customWidth="1"/>
    <col min="32" max="32" width="3.42578125" customWidth="1"/>
    <col min="33" max="33" width="7.28515625" bestFit="1" customWidth="1"/>
    <col min="34" max="34" width="8.28515625" bestFit="1" customWidth="1"/>
    <col min="35" max="35" width="7.42578125" bestFit="1" customWidth="1"/>
    <col min="36" max="36" width="11.42578125" bestFit="1" customWidth="1"/>
  </cols>
  <sheetData>
    <row r="2" spans="1:95" ht="26.25" x14ac:dyDescent="0.4">
      <c r="A2" s="37"/>
      <c r="B2" s="54" t="s">
        <v>20</v>
      </c>
      <c r="C2" s="37"/>
      <c r="D2" s="37"/>
    </row>
    <row r="3" spans="1:95" ht="15.75" x14ac:dyDescent="0.25">
      <c r="A3" s="37"/>
      <c r="B3" s="38"/>
      <c r="C3" s="37"/>
      <c r="D3" s="37"/>
      <c r="K3" s="48"/>
      <c r="M3" s="48"/>
      <c r="O3" s="32"/>
      <c r="P3" s="32"/>
      <c r="Q3" s="32"/>
      <c r="R3" s="32"/>
      <c r="S3" s="32"/>
      <c r="T3" s="32"/>
    </row>
    <row r="4" spans="1:95" ht="15.75" x14ac:dyDescent="0.25">
      <c r="A4" s="37"/>
      <c r="B4" s="38"/>
      <c r="C4" s="37"/>
      <c r="D4" s="37"/>
      <c r="K4" s="48" t="s">
        <v>11</v>
      </c>
      <c r="L4" s="32"/>
      <c r="N4" s="32"/>
    </row>
    <row r="5" spans="1:95" ht="15.75" x14ac:dyDescent="0.25">
      <c r="A5" s="37"/>
      <c r="B5" s="38"/>
      <c r="C5" s="37"/>
      <c r="D5" s="37"/>
    </row>
    <row r="6" spans="1:95" ht="15.75" x14ac:dyDescent="0.25">
      <c r="A6" s="37"/>
      <c r="B6" s="38"/>
      <c r="C6" s="37"/>
      <c r="D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c r="CJ6" s="37"/>
      <c r="CK6" s="37"/>
      <c r="CL6" s="37"/>
      <c r="CM6" s="37"/>
      <c r="CN6" s="37"/>
      <c r="CO6" s="37"/>
      <c r="CP6" s="37"/>
      <c r="CQ6" s="37"/>
    </row>
    <row r="7" spans="1:95" x14ac:dyDescent="0.2">
      <c r="A7" s="37"/>
      <c r="B7" s="37"/>
      <c r="C7" s="37"/>
      <c r="D7" s="37"/>
      <c r="F7" s="6"/>
      <c r="G7" s="6"/>
      <c r="H7" s="6"/>
      <c r="I7" s="6"/>
      <c r="AB7" s="37"/>
      <c r="AC7" s="37"/>
      <c r="AD7" s="37"/>
      <c r="AE7" s="37"/>
      <c r="AF7" s="37"/>
      <c r="AG7" s="66"/>
      <c r="AH7" s="66"/>
      <c r="AI7" s="66"/>
      <c r="AJ7" s="66"/>
      <c r="AK7" s="37"/>
      <c r="AL7" s="37"/>
      <c r="AM7" s="37"/>
      <c r="AN7" s="37"/>
      <c r="AO7" s="37"/>
      <c r="AP7" s="66"/>
      <c r="AQ7" s="66"/>
      <c r="AR7" s="66"/>
      <c r="AS7" s="66"/>
      <c r="AT7" s="37"/>
      <c r="AU7" s="37"/>
      <c r="AV7" s="37"/>
      <c r="AW7" s="37"/>
      <c r="AX7" s="37"/>
      <c r="AY7" s="66"/>
      <c r="AZ7" s="66"/>
      <c r="BA7" s="66"/>
      <c r="BB7" s="66"/>
      <c r="BC7" s="37"/>
      <c r="BD7" s="37"/>
      <c r="BE7" s="37"/>
      <c r="BF7" s="37"/>
      <c r="BG7" s="37"/>
      <c r="BH7" s="66"/>
      <c r="BI7" s="66"/>
      <c r="BJ7" s="66"/>
      <c r="BK7" s="66"/>
      <c r="BL7" s="37"/>
      <c r="BM7" s="37"/>
      <c r="BN7" s="37"/>
      <c r="BO7" s="37"/>
      <c r="BP7" s="37"/>
      <c r="BQ7" s="66"/>
      <c r="BR7" s="66"/>
      <c r="BS7" s="66"/>
      <c r="BT7" s="66"/>
      <c r="BU7" s="37"/>
      <c r="BV7" s="37"/>
      <c r="BW7" s="37"/>
      <c r="BX7" s="37"/>
      <c r="BY7" s="37"/>
      <c r="BZ7" s="66"/>
      <c r="CA7" s="66"/>
      <c r="CB7" s="66"/>
      <c r="CC7" s="66"/>
      <c r="CD7" s="37"/>
      <c r="CE7" s="37"/>
      <c r="CF7" s="37"/>
      <c r="CG7" s="37"/>
      <c r="CH7" s="37"/>
      <c r="CI7" s="37"/>
      <c r="CJ7" s="37"/>
      <c r="CK7" s="37"/>
      <c r="CL7" s="37"/>
      <c r="CM7" s="37"/>
      <c r="CN7" s="37"/>
      <c r="CO7" s="37"/>
      <c r="CP7" s="37"/>
      <c r="CQ7" s="37"/>
    </row>
    <row r="8" spans="1:95" x14ac:dyDescent="0.2">
      <c r="F8" s="6"/>
      <c r="G8" s="6"/>
      <c r="H8" s="11"/>
      <c r="I8" s="11"/>
      <c r="V8" s="32"/>
      <c r="W8" s="32"/>
      <c r="X8" s="32"/>
      <c r="Y8" s="32"/>
      <c r="Z8" s="32"/>
      <c r="AA8" s="32"/>
      <c r="AB8" s="67"/>
      <c r="AC8" s="37"/>
      <c r="AD8" s="37"/>
      <c r="AE8" s="37"/>
      <c r="AF8" s="37"/>
      <c r="AG8" s="66"/>
      <c r="AH8" s="66"/>
      <c r="AI8" s="68"/>
      <c r="AJ8" s="68"/>
      <c r="AK8" s="37"/>
      <c r="AL8" s="37"/>
      <c r="AM8" s="37"/>
      <c r="AN8" s="37"/>
      <c r="AO8" s="37"/>
      <c r="AP8" s="66"/>
      <c r="AQ8" s="66"/>
      <c r="AR8" s="68"/>
      <c r="AS8" s="68"/>
      <c r="AT8" s="37"/>
      <c r="AU8" s="37"/>
      <c r="AV8" s="37"/>
      <c r="AW8" s="37"/>
      <c r="AX8" s="37"/>
      <c r="AY8" s="66"/>
      <c r="AZ8" s="66"/>
      <c r="BA8" s="68"/>
      <c r="BB8" s="68"/>
      <c r="BC8" s="37"/>
      <c r="BD8" s="37"/>
      <c r="BE8" s="37"/>
      <c r="BF8" s="37"/>
      <c r="BG8" s="37"/>
      <c r="BH8" s="66"/>
      <c r="BI8" s="66"/>
      <c r="BJ8" s="68"/>
      <c r="BK8" s="68"/>
      <c r="BL8" s="37"/>
      <c r="BM8" s="37"/>
      <c r="BN8" s="37"/>
      <c r="BO8" s="37"/>
      <c r="BP8" s="37"/>
      <c r="BQ8" s="66"/>
      <c r="BR8" s="66"/>
      <c r="BS8" s="68"/>
      <c r="BT8" s="68"/>
      <c r="BU8" s="37"/>
      <c r="BV8" s="37"/>
      <c r="BW8" s="37"/>
      <c r="BX8" s="37"/>
      <c r="BY8" s="37"/>
      <c r="BZ8" s="66"/>
      <c r="CA8" s="66"/>
      <c r="CB8" s="68"/>
      <c r="CC8" s="68"/>
      <c r="CD8" s="37"/>
      <c r="CE8" s="37"/>
      <c r="CF8" s="37"/>
      <c r="CG8" s="37"/>
      <c r="CH8" s="37"/>
      <c r="CI8" s="37"/>
      <c r="CJ8" s="37"/>
      <c r="CK8" s="37"/>
      <c r="CL8" s="37"/>
      <c r="CM8" s="37"/>
      <c r="CN8" s="37"/>
      <c r="CO8" s="37"/>
      <c r="CP8" s="37"/>
      <c r="CQ8" s="37"/>
    </row>
    <row r="9" spans="1:95" x14ac:dyDescent="0.2">
      <c r="B9" s="55"/>
      <c r="C9" s="55"/>
      <c r="D9" s="55"/>
      <c r="E9" s="55"/>
      <c r="F9" s="56"/>
      <c r="G9" s="57"/>
      <c r="H9" s="56"/>
      <c r="I9" s="56"/>
      <c r="AB9" s="37"/>
      <c r="AC9" s="37"/>
      <c r="AD9" s="37"/>
      <c r="AE9" s="37"/>
      <c r="AF9" s="37"/>
      <c r="AG9" s="66"/>
      <c r="AH9" s="62"/>
      <c r="AI9" s="66"/>
      <c r="AJ9" s="66"/>
      <c r="AK9" s="37"/>
      <c r="AL9" s="37"/>
      <c r="AM9" s="37"/>
      <c r="AN9" s="37"/>
      <c r="AO9" s="37"/>
      <c r="AP9" s="66"/>
      <c r="AQ9" s="62"/>
      <c r="AR9" s="66"/>
      <c r="AS9" s="66"/>
      <c r="AT9" s="37"/>
      <c r="AU9" s="37"/>
      <c r="AV9" s="37"/>
      <c r="AW9" s="37"/>
      <c r="AX9" s="37"/>
      <c r="AY9" s="66"/>
      <c r="AZ9" s="62"/>
      <c r="BA9" s="66"/>
      <c r="BB9" s="66"/>
      <c r="BC9" s="37"/>
      <c r="BD9" s="37"/>
      <c r="BE9" s="37"/>
      <c r="BF9" s="37"/>
      <c r="BG9" s="37"/>
      <c r="BH9" s="66"/>
      <c r="BI9" s="62"/>
      <c r="BJ9" s="66"/>
      <c r="BK9" s="66"/>
      <c r="BL9" s="37"/>
      <c r="BM9" s="37"/>
      <c r="BN9" s="37"/>
      <c r="BO9" s="37"/>
      <c r="BP9" s="37"/>
      <c r="BQ9" s="66"/>
      <c r="BR9" s="62"/>
      <c r="BS9" s="66"/>
      <c r="BT9" s="66"/>
      <c r="BU9" s="37"/>
      <c r="BV9" s="37"/>
      <c r="BW9" s="37"/>
      <c r="BX9" s="37"/>
      <c r="BY9" s="37"/>
      <c r="BZ9" s="66"/>
      <c r="CA9" s="62"/>
      <c r="CB9" s="66"/>
      <c r="CC9" s="66"/>
      <c r="CD9" s="37"/>
      <c r="CE9" s="37"/>
      <c r="CF9" s="37"/>
      <c r="CG9" s="37"/>
      <c r="CH9" s="37"/>
      <c r="CI9" s="37"/>
      <c r="CJ9" s="37"/>
      <c r="CK9" s="37"/>
      <c r="CL9" s="37"/>
      <c r="CM9" s="37"/>
      <c r="CN9" s="37"/>
      <c r="CO9" s="37"/>
      <c r="CP9" s="37"/>
      <c r="CQ9" s="37"/>
    </row>
    <row r="10" spans="1:95" x14ac:dyDescent="0.2">
      <c r="B10" s="55"/>
      <c r="C10" s="55"/>
      <c r="D10" s="55"/>
      <c r="E10" s="55"/>
      <c r="F10" s="58"/>
      <c r="G10" s="57"/>
      <c r="H10" s="59"/>
      <c r="I10" s="59"/>
      <c r="AB10" s="37"/>
      <c r="AC10" s="37"/>
      <c r="AD10" s="37"/>
      <c r="AE10" s="37"/>
      <c r="AF10" s="55"/>
      <c r="AG10" s="69"/>
      <c r="AH10" s="62"/>
      <c r="AI10" s="63"/>
      <c r="AJ10" s="63"/>
      <c r="AK10" s="37"/>
      <c r="AL10" s="37"/>
      <c r="AM10" s="37"/>
      <c r="AN10" s="37"/>
      <c r="AO10" s="55"/>
      <c r="AP10" s="69"/>
      <c r="AQ10" s="62"/>
      <c r="AR10" s="63"/>
      <c r="AS10" s="63"/>
      <c r="AT10" s="37"/>
      <c r="AU10" s="37"/>
      <c r="AV10" s="37"/>
      <c r="AW10" s="37"/>
      <c r="AX10" s="55"/>
      <c r="AY10" s="69"/>
      <c r="AZ10" s="62"/>
      <c r="BA10" s="63"/>
      <c r="BB10" s="63"/>
      <c r="BC10" s="37"/>
      <c r="BD10" s="37"/>
      <c r="BE10" s="37"/>
      <c r="BF10" s="37"/>
      <c r="BG10" s="55"/>
      <c r="BH10" s="69"/>
      <c r="BI10" s="62"/>
      <c r="BJ10" s="63"/>
      <c r="BK10" s="63"/>
      <c r="BL10" s="37"/>
      <c r="BM10" s="37"/>
      <c r="BN10" s="37"/>
      <c r="BO10" s="37"/>
      <c r="BP10" s="55"/>
      <c r="BQ10" s="69"/>
      <c r="BR10" s="62"/>
      <c r="BS10" s="63"/>
      <c r="BT10" s="63"/>
      <c r="BU10" s="37"/>
      <c r="BV10" s="37"/>
      <c r="BW10" s="37"/>
      <c r="BX10" s="37"/>
      <c r="BY10" s="55"/>
      <c r="BZ10" s="69"/>
      <c r="CA10" s="62"/>
      <c r="CB10" s="63"/>
      <c r="CC10" s="63"/>
      <c r="CD10" s="37"/>
      <c r="CE10" s="37"/>
      <c r="CF10" s="37"/>
      <c r="CG10" s="37"/>
      <c r="CH10" s="37"/>
      <c r="CI10" s="37"/>
      <c r="CJ10" s="37"/>
      <c r="CK10" s="37"/>
      <c r="CL10" s="37"/>
      <c r="CM10" s="37"/>
      <c r="CN10" s="37"/>
      <c r="CO10" s="37"/>
      <c r="CP10" s="37"/>
      <c r="CQ10" s="37"/>
    </row>
    <row r="11" spans="1:95" x14ac:dyDescent="0.2">
      <c r="B11" s="55"/>
      <c r="C11" s="55"/>
      <c r="D11" s="55"/>
      <c r="E11" s="55"/>
      <c r="F11" s="58"/>
      <c r="G11" s="57"/>
      <c r="H11" s="59"/>
      <c r="I11" s="59"/>
      <c r="K11" s="48" t="s">
        <v>23</v>
      </c>
      <c r="M11" s="48"/>
      <c r="O11" s="48"/>
      <c r="AB11" s="37"/>
      <c r="AC11" s="37"/>
      <c r="AD11" s="37"/>
      <c r="AE11" s="37"/>
      <c r="AF11" s="37"/>
      <c r="AG11" s="69"/>
      <c r="AH11" s="62"/>
      <c r="AI11" s="63"/>
      <c r="AJ11" s="63"/>
      <c r="AK11" s="37"/>
      <c r="AL11" s="37"/>
      <c r="AM11" s="37"/>
      <c r="AN11" s="37"/>
      <c r="AO11" s="37"/>
      <c r="AP11" s="69"/>
      <c r="AQ11" s="62"/>
      <c r="AR11" s="63"/>
      <c r="AS11" s="63"/>
      <c r="AT11" s="37"/>
      <c r="AU11" s="37"/>
      <c r="AV11" s="37"/>
      <c r="AW11" s="37"/>
      <c r="AX11" s="37"/>
      <c r="AY11" s="69"/>
      <c r="AZ11" s="62"/>
      <c r="BA11" s="63"/>
      <c r="BB11" s="63"/>
      <c r="BC11" s="37"/>
      <c r="BD11" s="37"/>
      <c r="BE11" s="37"/>
      <c r="BF11" s="37"/>
      <c r="BG11" s="37"/>
      <c r="BH11" s="69"/>
      <c r="BI11" s="62"/>
      <c r="BJ11" s="63"/>
      <c r="BK11" s="63"/>
      <c r="BL11" s="37"/>
      <c r="BM11" s="37"/>
      <c r="BN11" s="37"/>
      <c r="BO11" s="37"/>
      <c r="BP11" s="37"/>
      <c r="BQ11" s="69"/>
      <c r="BR11" s="62"/>
      <c r="BS11" s="63"/>
      <c r="BT11" s="63"/>
      <c r="BU11" s="37"/>
      <c r="BV11" s="37"/>
      <c r="BW11" s="37"/>
      <c r="BX11" s="37"/>
      <c r="BY11" s="37"/>
      <c r="BZ11" s="69"/>
      <c r="CA11" s="62"/>
      <c r="CB11" s="63"/>
      <c r="CC11" s="63"/>
      <c r="CD11" s="37"/>
      <c r="CE11" s="37"/>
      <c r="CF11" s="37"/>
      <c r="CG11" s="37"/>
      <c r="CH11" s="37"/>
      <c r="CI11" s="37"/>
      <c r="CJ11" s="37"/>
      <c r="CK11" s="37"/>
      <c r="CL11" s="37"/>
      <c r="CM11" s="37"/>
      <c r="CN11" s="37"/>
      <c r="CO11" s="37"/>
      <c r="CP11" s="37"/>
      <c r="CQ11" s="37"/>
    </row>
    <row r="12" spans="1:95" x14ac:dyDescent="0.2">
      <c r="B12" s="55"/>
      <c r="C12" s="55"/>
      <c r="D12" s="55"/>
      <c r="E12" s="55"/>
      <c r="F12" s="58"/>
      <c r="G12" s="57"/>
      <c r="H12" s="59"/>
      <c r="I12" s="59"/>
      <c r="AB12" s="37"/>
      <c r="AC12" s="37"/>
      <c r="AD12" s="37"/>
      <c r="AE12" s="37"/>
      <c r="AF12" s="37"/>
      <c r="AG12" s="69"/>
      <c r="AH12" s="62"/>
      <c r="AI12" s="63"/>
      <c r="AJ12" s="63"/>
      <c r="AK12" s="37"/>
      <c r="AL12" s="37"/>
      <c r="AM12" s="37"/>
      <c r="AN12" s="37"/>
      <c r="AO12" s="37"/>
      <c r="AP12" s="69"/>
      <c r="AQ12" s="62"/>
      <c r="AR12" s="63"/>
      <c r="AS12" s="63"/>
      <c r="AT12" s="37"/>
      <c r="AU12" s="37"/>
      <c r="AV12" s="37"/>
      <c r="AW12" s="37"/>
      <c r="AX12" s="37"/>
      <c r="AY12" s="69"/>
      <c r="AZ12" s="62"/>
      <c r="BA12" s="63"/>
      <c r="BB12" s="63"/>
      <c r="BC12" s="37"/>
      <c r="BD12" s="37"/>
      <c r="BE12" s="37"/>
      <c r="BF12" s="37"/>
      <c r="BG12" s="37"/>
      <c r="BH12" s="69"/>
      <c r="BI12" s="62"/>
      <c r="BJ12" s="63"/>
      <c r="BK12" s="63"/>
      <c r="BL12" s="37"/>
      <c r="BM12" s="37"/>
      <c r="BN12" s="37"/>
      <c r="BO12" s="37"/>
      <c r="BP12" s="37"/>
      <c r="BQ12" s="69"/>
      <c r="BR12" s="62"/>
      <c r="BS12" s="63"/>
      <c r="BT12" s="63"/>
      <c r="BU12" s="37"/>
      <c r="BV12" s="37"/>
      <c r="BW12" s="37"/>
      <c r="BX12" s="37"/>
      <c r="BY12" s="37"/>
      <c r="BZ12" s="69"/>
      <c r="CA12" s="62"/>
      <c r="CB12" s="63"/>
      <c r="CC12" s="63"/>
      <c r="CD12" s="37"/>
      <c r="CE12" s="37"/>
      <c r="CF12" s="37"/>
      <c r="CG12" s="37"/>
      <c r="CH12" s="37"/>
      <c r="CI12" s="37"/>
      <c r="CJ12" s="37"/>
      <c r="CK12" s="37"/>
      <c r="CL12" s="37"/>
      <c r="CM12" s="37"/>
      <c r="CN12" s="37"/>
      <c r="CO12" s="37"/>
      <c r="CP12" s="37"/>
      <c r="CQ12" s="37"/>
    </row>
    <row r="13" spans="1:95" x14ac:dyDescent="0.2">
      <c r="B13" s="55"/>
      <c r="C13" s="55"/>
      <c r="D13" s="55"/>
      <c r="E13" s="55"/>
      <c r="F13" s="58"/>
      <c r="G13" s="57"/>
      <c r="H13" s="59"/>
      <c r="I13" s="59"/>
      <c r="L13" s="48"/>
      <c r="M13" s="48"/>
      <c r="N13" s="48"/>
      <c r="O13" s="48"/>
      <c r="AB13" s="37"/>
      <c r="AC13" s="37"/>
      <c r="AD13" s="37"/>
      <c r="AE13" s="37"/>
      <c r="AF13" s="55"/>
      <c r="AG13" s="69"/>
      <c r="AH13" s="62"/>
      <c r="AI13" s="63"/>
      <c r="AJ13" s="63"/>
      <c r="AK13" s="37"/>
      <c r="AL13" s="37"/>
      <c r="AM13" s="37"/>
      <c r="AN13" s="37"/>
      <c r="AO13" s="55"/>
      <c r="AP13" s="69"/>
      <c r="AQ13" s="62"/>
      <c r="AR13" s="63"/>
      <c r="AS13" s="63"/>
      <c r="AT13" s="37"/>
      <c r="AU13" s="37"/>
      <c r="AV13" s="37"/>
      <c r="AW13" s="37"/>
      <c r="AX13" s="55"/>
      <c r="AY13" s="69"/>
      <c r="AZ13" s="62"/>
      <c r="BA13" s="63"/>
      <c r="BB13" s="63"/>
      <c r="BC13" s="37"/>
      <c r="BD13" s="37"/>
      <c r="BE13" s="37"/>
      <c r="BF13" s="37"/>
      <c r="BG13" s="55"/>
      <c r="BH13" s="69"/>
      <c r="BI13" s="62"/>
      <c r="BJ13" s="63"/>
      <c r="BK13" s="63"/>
      <c r="BL13" s="37"/>
      <c r="BM13" s="37"/>
      <c r="BN13" s="37"/>
      <c r="BO13" s="37"/>
      <c r="BP13" s="55"/>
      <c r="BQ13" s="69"/>
      <c r="BR13" s="62"/>
      <c r="BS13" s="63"/>
      <c r="BT13" s="63"/>
      <c r="BU13" s="37"/>
      <c r="BV13" s="37"/>
      <c r="BW13" s="37"/>
      <c r="BX13" s="37"/>
      <c r="BY13" s="55"/>
      <c r="BZ13" s="69"/>
      <c r="CA13" s="62"/>
      <c r="CB13" s="63"/>
      <c r="CC13" s="63"/>
      <c r="CD13" s="37"/>
      <c r="CE13" s="37"/>
      <c r="CF13" s="37"/>
      <c r="CG13" s="37"/>
      <c r="CH13" s="37"/>
      <c r="CI13" s="37"/>
      <c r="CJ13" s="37"/>
      <c r="CK13" s="37"/>
      <c r="CL13" s="37"/>
      <c r="CM13" s="37"/>
      <c r="CN13" s="37"/>
      <c r="CO13" s="37"/>
      <c r="CP13" s="37"/>
      <c r="CQ13" s="37"/>
    </row>
    <row r="14" spans="1:95" x14ac:dyDescent="0.2">
      <c r="B14" s="55"/>
      <c r="C14" s="55"/>
      <c r="D14" s="55"/>
      <c r="E14" s="55"/>
      <c r="F14" s="58"/>
      <c r="G14" s="57"/>
      <c r="H14" s="59"/>
      <c r="I14" s="59"/>
      <c r="AB14" s="37"/>
      <c r="AC14" s="37"/>
      <c r="AD14" s="37"/>
      <c r="AE14" s="37"/>
      <c r="AF14" s="37"/>
      <c r="AG14" s="69"/>
      <c r="AH14" s="62"/>
      <c r="AI14" s="63"/>
      <c r="AJ14" s="63"/>
      <c r="AK14" s="37"/>
      <c r="AL14" s="37"/>
      <c r="AM14" s="37"/>
      <c r="AN14" s="37"/>
      <c r="AO14" s="37"/>
      <c r="AP14" s="69"/>
      <c r="AQ14" s="62"/>
      <c r="AR14" s="63"/>
      <c r="AS14" s="63"/>
      <c r="AT14" s="37"/>
      <c r="AU14" s="37"/>
      <c r="AV14" s="37"/>
      <c r="AW14" s="37"/>
      <c r="AX14" s="37"/>
      <c r="AY14" s="69"/>
      <c r="AZ14" s="62"/>
      <c r="BA14" s="63"/>
      <c r="BB14" s="63"/>
      <c r="BC14" s="37"/>
      <c r="BD14" s="37"/>
      <c r="BE14" s="37"/>
      <c r="BF14" s="37"/>
      <c r="BG14" s="37"/>
      <c r="BH14" s="69"/>
      <c r="BI14" s="62"/>
      <c r="BJ14" s="63"/>
      <c r="BK14" s="63"/>
      <c r="BL14" s="37"/>
      <c r="BM14" s="37"/>
      <c r="BN14" s="37"/>
      <c r="BO14" s="37"/>
      <c r="BP14" s="37"/>
      <c r="BQ14" s="69"/>
      <c r="BR14" s="62"/>
      <c r="BS14" s="63"/>
      <c r="BT14" s="63"/>
      <c r="BU14" s="37"/>
      <c r="BV14" s="37"/>
      <c r="BW14" s="37"/>
      <c r="BX14" s="37"/>
      <c r="BY14" s="37"/>
      <c r="BZ14" s="69"/>
      <c r="CA14" s="62"/>
      <c r="CB14" s="63"/>
      <c r="CC14" s="63"/>
      <c r="CD14" s="37"/>
      <c r="CE14" s="37"/>
      <c r="CF14" s="37"/>
      <c r="CG14" s="37"/>
      <c r="CH14" s="37"/>
      <c r="CI14" s="37"/>
      <c r="CJ14" s="37"/>
      <c r="CK14" s="37"/>
      <c r="CL14" s="37"/>
      <c r="CM14" s="37"/>
      <c r="CN14" s="37"/>
      <c r="CO14" s="37"/>
      <c r="CP14" s="37"/>
      <c r="CQ14" s="37"/>
    </row>
    <row r="15" spans="1:95" x14ac:dyDescent="0.2">
      <c r="B15" s="55"/>
      <c r="C15" s="55"/>
      <c r="D15" s="55"/>
      <c r="E15" s="55"/>
      <c r="F15" s="58"/>
      <c r="G15" s="57"/>
      <c r="H15" s="59"/>
      <c r="I15" s="59"/>
      <c r="AB15" s="37"/>
      <c r="AC15" s="37"/>
      <c r="AD15" s="37"/>
      <c r="AE15" s="37"/>
      <c r="AF15" s="37"/>
      <c r="AG15" s="69"/>
      <c r="AH15" s="62"/>
      <c r="AI15" s="63"/>
      <c r="AJ15" s="63"/>
      <c r="AK15" s="37"/>
      <c r="AL15" s="37"/>
      <c r="AM15" s="37"/>
      <c r="AN15" s="37"/>
      <c r="AO15" s="37"/>
      <c r="AP15" s="69"/>
      <c r="AQ15" s="62"/>
      <c r="AR15" s="63"/>
      <c r="AS15" s="63"/>
      <c r="AT15" s="37"/>
      <c r="AU15" s="37"/>
      <c r="AV15" s="37"/>
      <c r="AW15" s="37"/>
      <c r="AX15" s="37"/>
      <c r="AY15" s="69"/>
      <c r="AZ15" s="62"/>
      <c r="BA15" s="63"/>
      <c r="BB15" s="63"/>
      <c r="BC15" s="37"/>
      <c r="BD15" s="37"/>
      <c r="BE15" s="37"/>
      <c r="BF15" s="37"/>
      <c r="BG15" s="37"/>
      <c r="BH15" s="69"/>
      <c r="BI15" s="62"/>
      <c r="BJ15" s="63"/>
      <c r="BK15" s="63"/>
      <c r="BL15" s="37"/>
      <c r="BM15" s="37"/>
      <c r="BN15" s="37"/>
      <c r="BO15" s="37"/>
      <c r="BP15" s="37"/>
      <c r="BQ15" s="69"/>
      <c r="BR15" s="62"/>
      <c r="BS15" s="63"/>
      <c r="BT15" s="63"/>
      <c r="BU15" s="37"/>
      <c r="BV15" s="37"/>
      <c r="BW15" s="37"/>
      <c r="BX15" s="37"/>
      <c r="BY15" s="37"/>
      <c r="BZ15" s="69"/>
      <c r="CA15" s="62"/>
      <c r="CB15" s="63"/>
      <c r="CC15" s="63"/>
      <c r="CD15" s="37"/>
      <c r="CE15" s="37"/>
      <c r="CF15" s="37"/>
      <c r="CG15" s="37"/>
      <c r="CH15" s="37"/>
      <c r="CI15" s="37"/>
      <c r="CJ15" s="37"/>
      <c r="CK15" s="37"/>
      <c r="CL15" s="37"/>
      <c r="CM15" s="37"/>
      <c r="CN15" s="37"/>
      <c r="CO15" s="37"/>
      <c r="CP15" s="37"/>
      <c r="CQ15" s="37"/>
    </row>
    <row r="16" spans="1:95" x14ac:dyDescent="0.2">
      <c r="B16" s="55"/>
      <c r="C16" s="55"/>
      <c r="D16" s="55"/>
      <c r="E16" s="55"/>
      <c r="F16" s="58"/>
      <c r="G16" s="57"/>
      <c r="H16" s="59"/>
      <c r="I16" s="59"/>
      <c r="AB16" s="37"/>
      <c r="AC16" s="37"/>
      <c r="AD16" s="37"/>
      <c r="AE16" s="37"/>
      <c r="AF16" s="55"/>
      <c r="AG16" s="69"/>
      <c r="AH16" s="62"/>
      <c r="AI16" s="63"/>
      <c r="AJ16" s="63"/>
      <c r="AK16" s="37"/>
      <c r="AL16" s="37"/>
      <c r="AM16" s="37"/>
      <c r="AN16" s="37"/>
      <c r="AO16" s="55"/>
      <c r="AP16" s="69"/>
      <c r="AQ16" s="62"/>
      <c r="AR16" s="63"/>
      <c r="AS16" s="63"/>
      <c r="AT16" s="37"/>
      <c r="AU16" s="37"/>
      <c r="AV16" s="37"/>
      <c r="AW16" s="37"/>
      <c r="AX16" s="55"/>
      <c r="AY16" s="69"/>
      <c r="AZ16" s="62"/>
      <c r="BA16" s="63"/>
      <c r="BB16" s="63"/>
      <c r="BC16" s="37"/>
      <c r="BD16" s="37"/>
      <c r="BE16" s="37"/>
      <c r="BF16" s="37"/>
      <c r="BG16" s="55"/>
      <c r="BH16" s="69"/>
      <c r="BI16" s="62"/>
      <c r="BJ16" s="63"/>
      <c r="BK16" s="63"/>
      <c r="BL16" s="37"/>
      <c r="BM16" s="37"/>
      <c r="BN16" s="37"/>
      <c r="BO16" s="37"/>
      <c r="BP16" s="55"/>
      <c r="BQ16" s="69"/>
      <c r="BR16" s="62"/>
      <c r="BS16" s="63"/>
      <c r="BT16" s="63"/>
      <c r="BU16" s="37"/>
      <c r="BV16" s="37"/>
      <c r="BW16" s="37"/>
      <c r="BX16" s="37"/>
      <c r="BY16" s="55"/>
      <c r="BZ16" s="69"/>
      <c r="CA16" s="62"/>
      <c r="CB16" s="63"/>
      <c r="CC16" s="63"/>
      <c r="CD16" s="37"/>
      <c r="CE16" s="37"/>
      <c r="CF16" s="37"/>
      <c r="CG16" s="37"/>
      <c r="CH16" s="37"/>
      <c r="CI16" s="37"/>
      <c r="CJ16" s="37"/>
      <c r="CK16" s="37"/>
      <c r="CL16" s="37"/>
      <c r="CM16" s="37"/>
      <c r="CN16" s="37"/>
      <c r="CO16" s="37"/>
      <c r="CP16" s="37"/>
      <c r="CQ16" s="37"/>
    </row>
    <row r="17" spans="2:95" x14ac:dyDescent="0.2">
      <c r="B17" s="55"/>
      <c r="C17" s="55"/>
      <c r="D17" s="55"/>
      <c r="E17" s="55"/>
      <c r="F17" s="58"/>
      <c r="G17" s="57"/>
      <c r="H17" s="59"/>
      <c r="I17" s="59"/>
      <c r="AB17" s="37"/>
      <c r="AC17" s="37"/>
      <c r="AD17" s="37"/>
      <c r="AE17" s="37"/>
      <c r="AF17" s="37"/>
      <c r="AG17" s="69"/>
      <c r="AH17" s="62"/>
      <c r="AI17" s="63"/>
      <c r="AJ17" s="63"/>
      <c r="AK17" s="37"/>
      <c r="AL17" s="37"/>
      <c r="AM17" s="37"/>
      <c r="AN17" s="37"/>
      <c r="AO17" s="37"/>
      <c r="AP17" s="69"/>
      <c r="AQ17" s="62"/>
      <c r="AR17" s="63"/>
      <c r="AS17" s="63"/>
      <c r="AT17" s="37"/>
      <c r="AU17" s="37"/>
      <c r="AV17" s="37"/>
      <c r="AW17" s="37"/>
      <c r="AX17" s="37"/>
      <c r="AY17" s="69"/>
      <c r="AZ17" s="62"/>
      <c r="BA17" s="63"/>
      <c r="BB17" s="63"/>
      <c r="BC17" s="37"/>
      <c r="BD17" s="37"/>
      <c r="BE17" s="37"/>
      <c r="BF17" s="37"/>
      <c r="BG17" s="37"/>
      <c r="BH17" s="69"/>
      <c r="BI17" s="62"/>
      <c r="BJ17" s="63"/>
      <c r="BK17" s="63"/>
      <c r="BL17" s="37"/>
      <c r="BM17" s="37"/>
      <c r="BN17" s="37"/>
      <c r="BO17" s="37"/>
      <c r="BP17" s="37"/>
      <c r="BQ17" s="69"/>
      <c r="BR17" s="62"/>
      <c r="BS17" s="63"/>
      <c r="BT17" s="63"/>
      <c r="BU17" s="37"/>
      <c r="BV17" s="37"/>
      <c r="BW17" s="37"/>
      <c r="BX17" s="37"/>
      <c r="BY17" s="37"/>
      <c r="BZ17" s="69"/>
      <c r="CA17" s="62"/>
      <c r="CB17" s="63"/>
      <c r="CC17" s="63"/>
      <c r="CD17" s="37"/>
      <c r="CE17" s="37"/>
      <c r="CF17" s="37"/>
      <c r="CG17" s="37"/>
      <c r="CH17" s="37"/>
      <c r="CI17" s="37"/>
      <c r="CJ17" s="37"/>
      <c r="CK17" s="37"/>
      <c r="CL17" s="37"/>
      <c r="CM17" s="37"/>
      <c r="CN17" s="37"/>
      <c r="CO17" s="37"/>
      <c r="CP17" s="37"/>
      <c r="CQ17" s="37"/>
    </row>
    <row r="18" spans="2:95" x14ac:dyDescent="0.2">
      <c r="B18" s="55"/>
      <c r="C18" s="55"/>
      <c r="D18" s="55"/>
      <c r="E18" s="55"/>
      <c r="F18" s="58"/>
      <c r="G18" s="57"/>
      <c r="H18" s="59"/>
      <c r="I18" s="59"/>
      <c r="K18" s="48" t="s">
        <v>24</v>
      </c>
      <c r="AB18" s="37"/>
      <c r="AC18" s="37"/>
      <c r="AD18" s="37"/>
      <c r="AE18" s="37"/>
      <c r="AF18" s="37"/>
      <c r="AG18" s="69"/>
      <c r="AH18" s="62"/>
      <c r="AI18" s="63"/>
      <c r="AJ18" s="63"/>
      <c r="AK18" s="37"/>
      <c r="AL18" s="37"/>
      <c r="AM18" s="37"/>
      <c r="AN18" s="37"/>
      <c r="AO18" s="37"/>
      <c r="AP18" s="69"/>
      <c r="AQ18" s="62"/>
      <c r="AR18" s="63"/>
      <c r="AS18" s="63"/>
      <c r="AT18" s="37"/>
      <c r="AU18" s="37"/>
      <c r="AV18" s="37"/>
      <c r="AW18" s="37"/>
      <c r="AX18" s="37"/>
      <c r="AY18" s="69"/>
      <c r="AZ18" s="62"/>
      <c r="BA18" s="63"/>
      <c r="BB18" s="63"/>
      <c r="BC18" s="37"/>
      <c r="BD18" s="37"/>
      <c r="BE18" s="37"/>
      <c r="BF18" s="37"/>
      <c r="BG18" s="37"/>
      <c r="BH18" s="69"/>
      <c r="BI18" s="62"/>
      <c r="BJ18" s="63"/>
      <c r="BK18" s="63"/>
      <c r="BL18" s="37"/>
      <c r="BM18" s="37"/>
      <c r="BN18" s="37"/>
      <c r="BO18" s="37"/>
      <c r="BP18" s="37"/>
      <c r="BQ18" s="69"/>
      <c r="BR18" s="62"/>
      <c r="BS18" s="63"/>
      <c r="BT18" s="63"/>
      <c r="BU18" s="37"/>
      <c r="BV18" s="37"/>
      <c r="BW18" s="37"/>
      <c r="BX18" s="37"/>
      <c r="BY18" s="37"/>
      <c r="BZ18" s="69"/>
      <c r="CA18" s="62"/>
      <c r="CB18" s="63"/>
      <c r="CC18" s="63"/>
      <c r="CD18" s="37"/>
      <c r="CE18" s="37"/>
      <c r="CF18" s="37"/>
      <c r="CG18" s="37"/>
      <c r="CH18" s="37"/>
      <c r="CI18" s="37"/>
      <c r="CJ18" s="37"/>
      <c r="CK18" s="37"/>
      <c r="CL18" s="37"/>
      <c r="CM18" s="37"/>
      <c r="CN18" s="37"/>
      <c r="CO18" s="37"/>
      <c r="CP18" s="37"/>
      <c r="CQ18" s="37"/>
    </row>
    <row r="19" spans="2:95" x14ac:dyDescent="0.2">
      <c r="B19" s="55"/>
      <c r="C19" s="55"/>
      <c r="D19" s="55"/>
      <c r="E19" s="55"/>
      <c r="F19" s="58"/>
      <c r="G19" s="57"/>
      <c r="H19" s="59"/>
      <c r="I19" s="59"/>
      <c r="M19" s="48"/>
      <c r="O19" s="48"/>
      <c r="AB19" s="37"/>
      <c r="AC19" s="37"/>
      <c r="AD19" s="37"/>
      <c r="AE19" s="37"/>
      <c r="AF19" s="55"/>
      <c r="AG19" s="69"/>
      <c r="AH19" s="62"/>
      <c r="AI19" s="63"/>
      <c r="AJ19" s="63"/>
      <c r="AK19" s="37"/>
      <c r="AL19" s="37"/>
      <c r="AM19" s="37"/>
      <c r="AN19" s="37"/>
      <c r="AO19" s="55"/>
      <c r="AP19" s="69"/>
      <c r="AQ19" s="62"/>
      <c r="AR19" s="63"/>
      <c r="AS19" s="63"/>
      <c r="AT19" s="37"/>
      <c r="AU19" s="37"/>
      <c r="AV19" s="37"/>
      <c r="AW19" s="37"/>
      <c r="AX19" s="55"/>
      <c r="AY19" s="69"/>
      <c r="AZ19" s="62"/>
      <c r="BA19" s="63"/>
      <c r="BB19" s="63"/>
      <c r="BC19" s="37"/>
      <c r="BD19" s="37"/>
      <c r="BE19" s="37"/>
      <c r="BF19" s="37"/>
      <c r="BG19" s="55"/>
      <c r="BH19" s="69"/>
      <c r="BI19" s="62"/>
      <c r="BJ19" s="63"/>
      <c r="BK19" s="63"/>
      <c r="BL19" s="37"/>
      <c r="BM19" s="37"/>
      <c r="BN19" s="37"/>
      <c r="BO19" s="37"/>
      <c r="BP19" s="55"/>
      <c r="BQ19" s="69"/>
      <c r="BR19" s="62"/>
      <c r="BS19" s="63"/>
      <c r="BT19" s="63"/>
      <c r="BU19" s="37"/>
      <c r="BV19" s="37"/>
      <c r="BW19" s="37"/>
      <c r="BX19" s="37"/>
      <c r="BY19" s="55"/>
      <c r="BZ19" s="69"/>
      <c r="CA19" s="62"/>
      <c r="CB19" s="63"/>
      <c r="CC19" s="63"/>
      <c r="CD19" s="37"/>
      <c r="CE19" s="37"/>
      <c r="CF19" s="37"/>
      <c r="CG19" s="37"/>
      <c r="CH19" s="37"/>
      <c r="CI19" s="37"/>
      <c r="CJ19" s="37"/>
      <c r="CK19" s="37"/>
      <c r="CL19" s="37"/>
      <c r="CM19" s="37"/>
      <c r="CN19" s="37"/>
      <c r="CO19" s="37"/>
      <c r="CP19" s="37"/>
      <c r="CQ19" s="37"/>
    </row>
    <row r="20" spans="2:95" x14ac:dyDescent="0.2">
      <c r="B20" s="55"/>
      <c r="C20" s="55"/>
      <c r="D20" s="55"/>
      <c r="E20" s="55"/>
      <c r="F20" s="58"/>
      <c r="G20" s="57"/>
      <c r="H20" s="59"/>
      <c r="I20" s="59"/>
      <c r="AB20" s="37"/>
      <c r="AC20" s="37"/>
      <c r="AD20" s="37"/>
      <c r="AE20" s="37"/>
      <c r="AF20" s="37"/>
      <c r="AG20" s="69"/>
      <c r="AH20" s="62"/>
      <c r="AI20" s="63"/>
      <c r="AJ20" s="63"/>
      <c r="AK20" s="37"/>
      <c r="AL20" s="37"/>
      <c r="AM20" s="37"/>
      <c r="AN20" s="37"/>
      <c r="AO20" s="37"/>
      <c r="AP20" s="69"/>
      <c r="AQ20" s="62"/>
      <c r="AR20" s="63"/>
      <c r="AS20" s="63"/>
      <c r="AT20" s="37"/>
      <c r="AU20" s="37"/>
      <c r="AV20" s="37"/>
      <c r="AW20" s="37"/>
      <c r="AX20" s="37"/>
      <c r="AY20" s="69"/>
      <c r="AZ20" s="62"/>
      <c r="BA20" s="63"/>
      <c r="BB20" s="63"/>
      <c r="BC20" s="37"/>
      <c r="BD20" s="37"/>
      <c r="BE20" s="37"/>
      <c r="BF20" s="37"/>
      <c r="BG20" s="37"/>
      <c r="BH20" s="69"/>
      <c r="BI20" s="62"/>
      <c r="BJ20" s="63"/>
      <c r="BK20" s="63"/>
      <c r="BL20" s="37"/>
      <c r="BM20" s="37"/>
      <c r="BN20" s="37"/>
      <c r="BO20" s="37"/>
      <c r="BP20" s="37"/>
      <c r="BQ20" s="69"/>
      <c r="BR20" s="62"/>
      <c r="BS20" s="63"/>
      <c r="BT20" s="63"/>
      <c r="BU20" s="37"/>
      <c r="BV20" s="37"/>
      <c r="BW20" s="37"/>
      <c r="BX20" s="37"/>
      <c r="BY20" s="37"/>
      <c r="BZ20" s="69"/>
      <c r="CA20" s="62"/>
      <c r="CB20" s="63"/>
      <c r="CC20" s="63"/>
      <c r="CD20" s="37"/>
      <c r="CE20" s="37"/>
      <c r="CF20" s="37"/>
      <c r="CG20" s="37"/>
      <c r="CH20" s="37"/>
      <c r="CI20" s="37"/>
      <c r="CJ20" s="37"/>
      <c r="CK20" s="37"/>
      <c r="CL20" s="37"/>
      <c r="CM20" s="37"/>
      <c r="CN20" s="37"/>
      <c r="CO20" s="37"/>
      <c r="CP20" s="37"/>
      <c r="CQ20" s="37"/>
    </row>
    <row r="21" spans="2:95" x14ac:dyDescent="0.2">
      <c r="B21" s="55"/>
      <c r="C21" s="55"/>
      <c r="D21" s="55"/>
      <c r="E21" s="55"/>
      <c r="F21" s="58"/>
      <c r="G21" s="57"/>
      <c r="H21" s="59"/>
      <c r="I21" s="59"/>
      <c r="L21" s="48"/>
      <c r="M21" s="48"/>
      <c r="N21" s="48"/>
      <c r="O21" s="48"/>
      <c r="AB21" s="37"/>
      <c r="AC21" s="37"/>
      <c r="AD21" s="37"/>
      <c r="AE21" s="37"/>
      <c r="AF21" s="37"/>
      <c r="AG21" s="69"/>
      <c r="AH21" s="62"/>
      <c r="AI21" s="63"/>
      <c r="AJ21" s="63"/>
      <c r="AK21" s="37"/>
      <c r="AL21" s="37"/>
      <c r="AM21" s="37"/>
      <c r="AN21" s="37"/>
      <c r="AO21" s="37"/>
      <c r="AP21" s="69"/>
      <c r="AQ21" s="62"/>
      <c r="AR21" s="63"/>
      <c r="AS21" s="63"/>
      <c r="AT21" s="37"/>
      <c r="AU21" s="37"/>
      <c r="AV21" s="37"/>
      <c r="AW21" s="37"/>
      <c r="AX21" s="37"/>
      <c r="AY21" s="69"/>
      <c r="AZ21" s="62"/>
      <c r="BA21" s="63"/>
      <c r="BB21" s="63"/>
      <c r="BC21" s="37"/>
      <c r="BD21" s="37"/>
      <c r="BE21" s="37"/>
      <c r="BF21" s="37"/>
      <c r="BG21" s="37"/>
      <c r="BH21" s="69"/>
      <c r="BI21" s="62"/>
      <c r="BJ21" s="63"/>
      <c r="BK21" s="63"/>
      <c r="BL21" s="37"/>
      <c r="BM21" s="37"/>
      <c r="BN21" s="37"/>
      <c r="BO21" s="37"/>
      <c r="BP21" s="37"/>
      <c r="BQ21" s="69"/>
      <c r="BR21" s="62"/>
      <c r="BS21" s="63"/>
      <c r="BT21" s="63"/>
      <c r="BU21" s="37"/>
      <c r="BV21" s="37"/>
      <c r="BW21" s="37"/>
      <c r="BX21" s="37"/>
      <c r="BY21" s="37"/>
      <c r="BZ21" s="69"/>
      <c r="CA21" s="62"/>
      <c r="CB21" s="63"/>
      <c r="CC21" s="63"/>
      <c r="CD21" s="37"/>
      <c r="CE21" s="37"/>
      <c r="CF21" s="37"/>
      <c r="CG21" s="37"/>
      <c r="CH21" s="37"/>
      <c r="CI21" s="37"/>
      <c r="CJ21" s="37"/>
      <c r="CK21" s="37"/>
      <c r="CL21" s="37"/>
      <c r="CM21" s="37"/>
      <c r="CN21" s="37"/>
      <c r="CO21" s="37"/>
      <c r="CP21" s="37"/>
      <c r="CQ21" s="37"/>
    </row>
    <row r="22" spans="2:95" x14ac:dyDescent="0.2">
      <c r="B22" s="55"/>
      <c r="C22" s="55"/>
      <c r="D22" s="55"/>
      <c r="E22" s="55"/>
      <c r="F22" s="58"/>
      <c r="G22" s="57"/>
      <c r="H22" s="59"/>
      <c r="I22" s="59"/>
      <c r="AB22" s="37"/>
      <c r="AC22" s="37"/>
      <c r="AD22" s="37"/>
      <c r="AE22" s="37"/>
      <c r="AF22" s="55"/>
      <c r="AG22" s="69"/>
      <c r="AH22" s="62"/>
      <c r="AI22" s="63"/>
      <c r="AJ22" s="63"/>
      <c r="AK22" s="37"/>
      <c r="AL22" s="37"/>
      <c r="AM22" s="37"/>
      <c r="AN22" s="37"/>
      <c r="AO22" s="55"/>
      <c r="AP22" s="69"/>
      <c r="AQ22" s="62"/>
      <c r="AR22" s="63"/>
      <c r="AS22" s="63"/>
      <c r="AT22" s="37"/>
      <c r="AU22" s="37"/>
      <c r="AV22" s="37"/>
      <c r="AW22" s="37"/>
      <c r="AX22" s="55"/>
      <c r="AY22" s="69"/>
      <c r="AZ22" s="62"/>
      <c r="BA22" s="63"/>
      <c r="BB22" s="63"/>
      <c r="BC22" s="37"/>
      <c r="BD22" s="37"/>
      <c r="BE22" s="37"/>
      <c r="BF22" s="37"/>
      <c r="BG22" s="55"/>
      <c r="BH22" s="69"/>
      <c r="BI22" s="62"/>
      <c r="BJ22" s="63"/>
      <c r="BK22" s="63"/>
      <c r="BL22" s="37"/>
      <c r="BM22" s="37"/>
      <c r="BN22" s="37"/>
      <c r="BO22" s="37"/>
      <c r="BP22" s="55"/>
      <c r="BQ22" s="69"/>
      <c r="BR22" s="62"/>
      <c r="BS22" s="63"/>
      <c r="BT22" s="63"/>
      <c r="BU22" s="37"/>
      <c r="BV22" s="37"/>
      <c r="BW22" s="37"/>
      <c r="BX22" s="37"/>
      <c r="BY22" s="55"/>
      <c r="BZ22" s="69"/>
      <c r="CA22" s="62"/>
      <c r="CB22" s="63"/>
      <c r="CC22" s="63"/>
      <c r="CD22" s="37"/>
      <c r="CE22" s="37"/>
      <c r="CF22" s="37"/>
      <c r="CG22" s="37"/>
      <c r="CH22" s="37"/>
      <c r="CI22" s="37"/>
      <c r="CJ22" s="37"/>
      <c r="CK22" s="37"/>
      <c r="CL22" s="37"/>
      <c r="CM22" s="37"/>
      <c r="CN22" s="37"/>
      <c r="CO22" s="37"/>
      <c r="CP22" s="37"/>
      <c r="CQ22" s="37"/>
    </row>
    <row r="23" spans="2:95" x14ac:dyDescent="0.2">
      <c r="B23" s="55"/>
      <c r="C23" s="55"/>
      <c r="D23" s="55"/>
      <c r="E23" s="55"/>
      <c r="F23" s="58"/>
      <c r="G23" s="57"/>
      <c r="H23" s="59"/>
      <c r="I23" s="59"/>
      <c r="AB23" s="37"/>
      <c r="AC23" s="37"/>
      <c r="AD23" s="37"/>
      <c r="AE23" s="37"/>
      <c r="AF23" s="37"/>
      <c r="AG23" s="69"/>
      <c r="AH23" s="62"/>
      <c r="AI23" s="63"/>
      <c r="AJ23" s="63"/>
      <c r="AK23" s="37"/>
      <c r="AL23" s="37"/>
      <c r="AM23" s="37"/>
      <c r="AN23" s="37"/>
      <c r="AO23" s="37"/>
      <c r="AP23" s="69"/>
      <c r="AQ23" s="62"/>
      <c r="AR23" s="63"/>
      <c r="AS23" s="63"/>
      <c r="AT23" s="37"/>
      <c r="AU23" s="37"/>
      <c r="AV23" s="37"/>
      <c r="AW23" s="37"/>
      <c r="AX23" s="37"/>
      <c r="AY23" s="69"/>
      <c r="AZ23" s="62"/>
      <c r="BA23" s="63"/>
      <c r="BB23" s="63"/>
      <c r="BC23" s="37"/>
      <c r="BD23" s="37"/>
      <c r="BE23" s="37"/>
      <c r="BF23" s="37"/>
      <c r="BG23" s="37"/>
      <c r="BH23" s="69"/>
      <c r="BI23" s="62"/>
      <c r="BJ23" s="63"/>
      <c r="BK23" s="63"/>
      <c r="BL23" s="37"/>
      <c r="BM23" s="37"/>
      <c r="BN23" s="37"/>
      <c r="BO23" s="37"/>
      <c r="BP23" s="37"/>
      <c r="BQ23" s="69"/>
      <c r="BR23" s="62"/>
      <c r="BS23" s="63"/>
      <c r="BT23" s="63"/>
      <c r="BU23" s="37"/>
      <c r="BV23" s="37"/>
      <c r="BW23" s="37"/>
      <c r="BX23" s="37"/>
      <c r="BY23" s="37"/>
      <c r="BZ23" s="69"/>
      <c r="CA23" s="62"/>
      <c r="CB23" s="63"/>
      <c r="CC23" s="63"/>
      <c r="CD23" s="37"/>
      <c r="CE23" s="37"/>
      <c r="CF23" s="37"/>
      <c r="CG23" s="37"/>
      <c r="CH23" s="37"/>
      <c r="CI23" s="37"/>
      <c r="CJ23" s="37"/>
      <c r="CK23" s="37"/>
      <c r="CL23" s="37"/>
      <c r="CM23" s="37"/>
      <c r="CN23" s="37"/>
      <c r="CO23" s="37"/>
      <c r="CP23" s="37"/>
      <c r="CQ23" s="37"/>
    </row>
    <row r="24" spans="2:95" x14ac:dyDescent="0.2">
      <c r="B24" s="55"/>
      <c r="C24" s="55"/>
      <c r="D24" s="55"/>
      <c r="E24" s="55"/>
      <c r="F24" s="58"/>
      <c r="G24" s="57"/>
      <c r="H24" s="59"/>
      <c r="I24" s="59"/>
      <c r="AB24" s="37"/>
      <c r="AC24" s="37"/>
      <c r="AD24" s="37"/>
      <c r="AE24" s="37"/>
      <c r="AF24" s="37"/>
      <c r="AG24" s="69"/>
      <c r="AH24" s="62"/>
      <c r="AI24" s="63"/>
      <c r="AJ24" s="63"/>
      <c r="AK24" s="37"/>
      <c r="AL24" s="37"/>
      <c r="AM24" s="37"/>
      <c r="AN24" s="37"/>
      <c r="AO24" s="37"/>
      <c r="AP24" s="69"/>
      <c r="AQ24" s="62"/>
      <c r="AR24" s="63"/>
      <c r="AS24" s="63"/>
      <c r="AT24" s="37"/>
      <c r="AU24" s="37"/>
      <c r="AV24" s="37"/>
      <c r="AW24" s="37"/>
      <c r="AX24" s="37"/>
      <c r="AY24" s="69"/>
      <c r="AZ24" s="62"/>
      <c r="BA24" s="63"/>
      <c r="BB24" s="63"/>
      <c r="BC24" s="37"/>
      <c r="BD24" s="37"/>
      <c r="BE24" s="37"/>
      <c r="BF24" s="37"/>
      <c r="BG24" s="37"/>
      <c r="BH24" s="69"/>
      <c r="BI24" s="62"/>
      <c r="BJ24" s="63"/>
      <c r="BK24" s="63"/>
      <c r="BL24" s="37"/>
      <c r="BM24" s="37"/>
      <c r="BN24" s="37"/>
      <c r="BO24" s="37"/>
      <c r="BP24" s="37"/>
      <c r="BQ24" s="69"/>
      <c r="BR24" s="62"/>
      <c r="BS24" s="63"/>
      <c r="BT24" s="63"/>
      <c r="BU24" s="37"/>
      <c r="BV24" s="37"/>
      <c r="BW24" s="37"/>
      <c r="BX24" s="37"/>
      <c r="BY24" s="37"/>
      <c r="BZ24" s="69"/>
      <c r="CA24" s="62"/>
      <c r="CB24" s="63"/>
      <c r="CC24" s="63"/>
      <c r="CD24" s="37"/>
      <c r="CE24" s="37"/>
      <c r="CF24" s="37"/>
      <c r="CG24" s="37"/>
      <c r="CH24" s="37"/>
      <c r="CI24" s="37"/>
      <c r="CJ24" s="37"/>
      <c r="CK24" s="37"/>
      <c r="CL24" s="37"/>
      <c r="CM24" s="37"/>
      <c r="CN24" s="37"/>
      <c r="CO24" s="37"/>
      <c r="CP24" s="37"/>
      <c r="CQ24" s="37"/>
    </row>
    <row r="25" spans="2:95" x14ac:dyDescent="0.2">
      <c r="B25" s="55"/>
      <c r="C25" s="55"/>
      <c r="D25" s="55"/>
      <c r="E25" s="55"/>
      <c r="F25" s="58"/>
      <c r="G25" s="57"/>
      <c r="H25" s="59"/>
      <c r="I25" s="59"/>
      <c r="AB25" s="37"/>
      <c r="AC25" s="37"/>
      <c r="AD25" s="37"/>
      <c r="AE25" s="37"/>
      <c r="AF25" s="55"/>
      <c r="AG25" s="69"/>
      <c r="AH25" s="62"/>
      <c r="AI25" s="63"/>
      <c r="AJ25" s="63"/>
      <c r="AK25" s="37"/>
      <c r="AL25" s="37"/>
      <c r="AM25" s="37"/>
      <c r="AN25" s="37"/>
      <c r="AO25" s="55"/>
      <c r="AP25" s="69"/>
      <c r="AQ25" s="62"/>
      <c r="AR25" s="63"/>
      <c r="AS25" s="63"/>
      <c r="AT25" s="37"/>
      <c r="AU25" s="37"/>
      <c r="AV25" s="37"/>
      <c r="AW25" s="37"/>
      <c r="AX25" s="55"/>
      <c r="AY25" s="69"/>
      <c r="AZ25" s="62"/>
      <c r="BA25" s="63"/>
      <c r="BB25" s="63"/>
      <c r="BC25" s="37"/>
      <c r="BD25" s="37"/>
      <c r="BE25" s="37"/>
      <c r="BF25" s="37"/>
      <c r="BG25" s="55"/>
      <c r="BH25" s="69"/>
      <c r="BI25" s="62"/>
      <c r="BJ25" s="63"/>
      <c r="BK25" s="63"/>
      <c r="BL25" s="37"/>
      <c r="BM25" s="37"/>
      <c r="BN25" s="37"/>
      <c r="BO25" s="37"/>
      <c r="BP25" s="55"/>
      <c r="BQ25" s="69"/>
      <c r="BR25" s="62"/>
      <c r="BS25" s="63"/>
      <c r="BT25" s="63"/>
      <c r="BU25" s="37"/>
      <c r="BV25" s="37"/>
      <c r="BW25" s="37"/>
      <c r="BX25" s="37"/>
      <c r="BY25" s="55"/>
      <c r="BZ25" s="69"/>
      <c r="CA25" s="62"/>
      <c r="CB25" s="63"/>
      <c r="CC25" s="63"/>
      <c r="CD25" s="37"/>
      <c r="CE25" s="37"/>
      <c r="CF25" s="37"/>
      <c r="CG25" s="37"/>
      <c r="CH25" s="37"/>
      <c r="CI25" s="37"/>
      <c r="CJ25" s="37"/>
      <c r="CK25" s="37"/>
      <c r="CL25" s="37"/>
      <c r="CM25" s="37"/>
      <c r="CN25" s="37"/>
      <c r="CO25" s="37"/>
      <c r="CP25" s="37"/>
      <c r="CQ25" s="37"/>
    </row>
    <row r="26" spans="2:95" x14ac:dyDescent="0.2">
      <c r="B26" s="55"/>
      <c r="C26" s="55"/>
      <c r="D26" s="55"/>
      <c r="E26" s="55"/>
      <c r="F26" s="58"/>
      <c r="G26" s="57"/>
      <c r="H26" s="59"/>
      <c r="I26" s="59"/>
      <c r="AB26" s="37"/>
      <c r="AC26" s="37"/>
      <c r="AD26" s="37"/>
      <c r="AE26" s="37"/>
      <c r="AF26" s="37"/>
      <c r="AG26" s="69"/>
      <c r="AH26" s="62"/>
      <c r="AI26" s="63"/>
      <c r="AJ26" s="63"/>
      <c r="AK26" s="37"/>
      <c r="AL26" s="37"/>
      <c r="AM26" s="37"/>
      <c r="AN26" s="37"/>
      <c r="AO26" s="37"/>
      <c r="AP26" s="69"/>
      <c r="AQ26" s="62"/>
      <c r="AR26" s="63"/>
      <c r="AS26" s="63"/>
      <c r="AT26" s="37"/>
      <c r="AU26" s="37"/>
      <c r="AV26" s="37"/>
      <c r="AW26" s="37"/>
      <c r="AX26" s="37"/>
      <c r="AY26" s="69"/>
      <c r="AZ26" s="62"/>
      <c r="BA26" s="63"/>
      <c r="BB26" s="63"/>
      <c r="BC26" s="37"/>
      <c r="BD26" s="37"/>
      <c r="BE26" s="37"/>
      <c r="BF26" s="37"/>
      <c r="BG26" s="37"/>
      <c r="BH26" s="69"/>
      <c r="BI26" s="62"/>
      <c r="BJ26" s="63"/>
      <c r="BK26" s="63"/>
      <c r="BL26" s="37"/>
      <c r="BM26" s="37"/>
      <c r="BN26" s="37"/>
      <c r="BO26" s="37"/>
      <c r="BP26" s="37"/>
      <c r="BQ26" s="69"/>
      <c r="BR26" s="62"/>
      <c r="BS26" s="63"/>
      <c r="BT26" s="63"/>
      <c r="BU26" s="37"/>
      <c r="BV26" s="37"/>
      <c r="BW26" s="37"/>
      <c r="BX26" s="37"/>
      <c r="BY26" s="37"/>
      <c r="BZ26" s="69"/>
      <c r="CA26" s="62"/>
      <c r="CB26" s="63"/>
      <c r="CC26" s="63"/>
      <c r="CD26" s="37"/>
      <c r="CE26" s="37"/>
      <c r="CF26" s="37"/>
      <c r="CG26" s="37"/>
      <c r="CH26" s="37"/>
      <c r="CI26" s="37"/>
      <c r="CJ26" s="37"/>
      <c r="CK26" s="37"/>
      <c r="CL26" s="37"/>
      <c r="CM26" s="37"/>
      <c r="CN26" s="37"/>
      <c r="CO26" s="37"/>
      <c r="CP26" s="37"/>
      <c r="CQ26" s="37"/>
    </row>
    <row r="27" spans="2:95" x14ac:dyDescent="0.2">
      <c r="B27" s="55"/>
      <c r="C27" s="55"/>
      <c r="D27" s="55"/>
      <c r="E27" s="55"/>
      <c r="F27" s="58"/>
      <c r="G27" s="57"/>
      <c r="H27" s="59"/>
      <c r="I27" s="59"/>
      <c r="K27" s="48"/>
      <c r="M27" s="48"/>
      <c r="O27" s="48"/>
      <c r="AB27" s="37"/>
      <c r="AC27" s="37"/>
      <c r="AD27" s="37"/>
      <c r="AE27" s="37"/>
      <c r="AF27" s="37"/>
      <c r="AG27" s="69"/>
      <c r="AH27" s="62"/>
      <c r="AI27" s="63"/>
      <c r="AJ27" s="63"/>
      <c r="AK27" s="37"/>
      <c r="AL27" s="37"/>
      <c r="AM27" s="37"/>
      <c r="AN27" s="37"/>
      <c r="AO27" s="37"/>
      <c r="AP27" s="69"/>
      <c r="AQ27" s="62"/>
      <c r="AR27" s="63"/>
      <c r="AS27" s="63"/>
      <c r="AT27" s="37"/>
      <c r="AU27" s="37"/>
      <c r="AV27" s="37"/>
      <c r="AW27" s="37"/>
      <c r="AX27" s="37"/>
      <c r="AY27" s="69"/>
      <c r="AZ27" s="62"/>
      <c r="BA27" s="63"/>
      <c r="BB27" s="63"/>
      <c r="BC27" s="37"/>
      <c r="BD27" s="37"/>
      <c r="BE27" s="37"/>
      <c r="BF27" s="37"/>
      <c r="BG27" s="37"/>
      <c r="BH27" s="69"/>
      <c r="BI27" s="62"/>
      <c r="BJ27" s="63"/>
      <c r="BK27" s="63"/>
      <c r="BL27" s="37"/>
      <c r="BM27" s="37"/>
      <c r="BN27" s="37"/>
      <c r="BO27" s="37"/>
      <c r="BP27" s="37"/>
      <c r="BQ27" s="69"/>
      <c r="BR27" s="62"/>
      <c r="BS27" s="63"/>
      <c r="BT27" s="63"/>
      <c r="BU27" s="37"/>
      <c r="BV27" s="37"/>
      <c r="BW27" s="37"/>
      <c r="BX27" s="37"/>
      <c r="BY27" s="37"/>
      <c r="BZ27" s="69"/>
      <c r="CA27" s="62"/>
      <c r="CB27" s="63"/>
      <c r="CC27" s="63"/>
      <c r="CD27" s="37"/>
      <c r="CE27" s="37"/>
      <c r="CF27" s="37"/>
      <c r="CG27" s="37"/>
      <c r="CH27" s="37"/>
      <c r="CI27" s="37"/>
      <c r="CJ27" s="37"/>
      <c r="CK27" s="37"/>
      <c r="CL27" s="37"/>
      <c r="CM27" s="37"/>
      <c r="CN27" s="37"/>
      <c r="CO27" s="37"/>
      <c r="CP27" s="37"/>
      <c r="CQ27" s="37"/>
    </row>
    <row r="28" spans="2:95" x14ac:dyDescent="0.2">
      <c r="B28" s="55"/>
      <c r="C28" s="55"/>
      <c r="D28" s="55"/>
      <c r="E28" s="55"/>
      <c r="F28" s="58"/>
      <c r="G28" s="57"/>
      <c r="H28" s="59"/>
      <c r="I28" s="59"/>
      <c r="AB28" s="37"/>
      <c r="AC28" s="37"/>
      <c r="AD28" s="37"/>
      <c r="AE28" s="37"/>
      <c r="AF28" s="55"/>
      <c r="AG28" s="69"/>
      <c r="AH28" s="62"/>
      <c r="AI28" s="63"/>
      <c r="AJ28" s="63"/>
      <c r="AK28" s="37"/>
      <c r="AL28" s="37"/>
      <c r="AM28" s="37"/>
      <c r="AN28" s="37"/>
      <c r="AO28" s="55"/>
      <c r="AP28" s="69"/>
      <c r="AQ28" s="62"/>
      <c r="AR28" s="63"/>
      <c r="AS28" s="63"/>
      <c r="AT28" s="37"/>
      <c r="AU28" s="37"/>
      <c r="AV28" s="37"/>
      <c r="AW28" s="37"/>
      <c r="AX28" s="55"/>
      <c r="AY28" s="69"/>
      <c r="AZ28" s="62"/>
      <c r="BA28" s="63"/>
      <c r="BB28" s="63"/>
      <c r="BC28" s="37"/>
      <c r="BD28" s="37"/>
      <c r="BE28" s="37"/>
      <c r="BF28" s="37"/>
      <c r="BG28" s="55"/>
      <c r="BH28" s="69"/>
      <c r="BI28" s="62"/>
      <c r="BJ28" s="63"/>
      <c r="BK28" s="63"/>
      <c r="BL28" s="37"/>
      <c r="BM28" s="37"/>
      <c r="BN28" s="37"/>
      <c r="BO28" s="37"/>
      <c r="BP28" s="55"/>
      <c r="BQ28" s="69"/>
      <c r="BR28" s="62"/>
      <c r="BS28" s="63"/>
      <c r="BT28" s="63"/>
      <c r="BU28" s="37"/>
      <c r="BV28" s="37"/>
      <c r="BW28" s="37"/>
      <c r="BX28" s="37"/>
      <c r="BY28" s="55"/>
      <c r="BZ28" s="69"/>
      <c r="CA28" s="62"/>
      <c r="CB28" s="63"/>
      <c r="CC28" s="63"/>
      <c r="CD28" s="37"/>
      <c r="CE28" s="37"/>
      <c r="CF28" s="37"/>
      <c r="CG28" s="37"/>
      <c r="CH28" s="37"/>
      <c r="CI28" s="37"/>
      <c r="CJ28" s="37"/>
      <c r="CK28" s="37"/>
      <c r="CL28" s="37"/>
      <c r="CM28" s="37"/>
      <c r="CN28" s="37"/>
      <c r="CO28" s="37"/>
      <c r="CP28" s="37"/>
      <c r="CQ28" s="37"/>
    </row>
    <row r="29" spans="2:95" x14ac:dyDescent="0.2">
      <c r="B29" s="55"/>
      <c r="C29" s="55"/>
      <c r="D29" s="55"/>
      <c r="E29" s="55"/>
      <c r="F29" s="58"/>
      <c r="G29" s="57"/>
      <c r="H29" s="59"/>
      <c r="I29" s="59"/>
      <c r="K29" s="48"/>
      <c r="L29" s="48"/>
      <c r="M29" s="48"/>
      <c r="N29" s="48"/>
      <c r="O29" s="48"/>
      <c r="AB29" s="37"/>
      <c r="AC29" s="37"/>
      <c r="AD29" s="37"/>
      <c r="AE29" s="37"/>
      <c r="AF29" s="37"/>
      <c r="AG29" s="69"/>
      <c r="AH29" s="62"/>
      <c r="AI29" s="63"/>
      <c r="AJ29" s="63"/>
      <c r="AK29" s="37"/>
      <c r="AL29" s="37"/>
      <c r="AM29" s="37"/>
      <c r="AN29" s="37"/>
      <c r="AO29" s="37"/>
      <c r="AP29" s="69"/>
      <c r="AQ29" s="62"/>
      <c r="AR29" s="63"/>
      <c r="AS29" s="63"/>
      <c r="AT29" s="37"/>
      <c r="AU29" s="37"/>
      <c r="AV29" s="37"/>
      <c r="AW29" s="37"/>
      <c r="AX29" s="37"/>
      <c r="AY29" s="69"/>
      <c r="AZ29" s="62"/>
      <c r="BA29" s="63"/>
      <c r="BB29" s="63"/>
      <c r="BC29" s="37"/>
      <c r="BD29" s="37"/>
      <c r="BE29" s="37"/>
      <c r="BF29" s="37"/>
      <c r="BG29" s="37"/>
      <c r="BH29" s="69"/>
      <c r="BI29" s="62"/>
      <c r="BJ29" s="63"/>
      <c r="BK29" s="63"/>
      <c r="BL29" s="37"/>
      <c r="BM29" s="37"/>
      <c r="BN29" s="37"/>
      <c r="BO29" s="37"/>
      <c r="BP29" s="37"/>
      <c r="BQ29" s="69"/>
      <c r="BR29" s="62"/>
      <c r="BS29" s="63"/>
      <c r="BT29" s="63"/>
      <c r="BU29" s="37"/>
      <c r="BV29" s="37"/>
      <c r="BW29" s="37"/>
      <c r="BX29" s="37"/>
      <c r="BY29" s="37"/>
      <c r="BZ29" s="69"/>
      <c r="CA29" s="62"/>
      <c r="CB29" s="63"/>
      <c r="CC29" s="63"/>
      <c r="CD29" s="37"/>
      <c r="CE29" s="37"/>
      <c r="CF29" s="37"/>
      <c r="CG29" s="37"/>
      <c r="CH29" s="37"/>
      <c r="CI29" s="37"/>
      <c r="CJ29" s="37"/>
      <c r="CK29" s="37"/>
      <c r="CL29" s="37"/>
      <c r="CM29" s="37"/>
      <c r="CN29" s="37"/>
      <c r="CO29" s="37"/>
      <c r="CP29" s="37"/>
      <c r="CQ29" s="37"/>
    </row>
    <row r="30" spans="2:95" x14ac:dyDescent="0.2">
      <c r="B30" s="55"/>
      <c r="C30" s="55"/>
      <c r="D30" s="55"/>
      <c r="E30" s="55"/>
      <c r="F30" s="58"/>
      <c r="G30" s="57"/>
      <c r="H30" s="59"/>
      <c r="I30" s="59"/>
      <c r="AB30" s="37"/>
      <c r="AC30" s="37"/>
      <c r="AD30" s="37"/>
      <c r="AE30" s="37"/>
      <c r="AF30" s="37"/>
      <c r="AG30" s="69"/>
      <c r="AH30" s="62"/>
      <c r="AI30" s="63"/>
      <c r="AJ30" s="63"/>
      <c r="AK30" s="37"/>
      <c r="AL30" s="37"/>
      <c r="AM30" s="37"/>
      <c r="AN30" s="37"/>
      <c r="AO30" s="37"/>
      <c r="AP30" s="69"/>
      <c r="AQ30" s="62"/>
      <c r="AR30" s="63"/>
      <c r="AS30" s="63"/>
      <c r="AT30" s="37"/>
      <c r="AU30" s="37"/>
      <c r="AV30" s="37"/>
      <c r="AW30" s="37"/>
      <c r="AX30" s="37"/>
      <c r="AY30" s="69"/>
      <c r="AZ30" s="62"/>
      <c r="BA30" s="63"/>
      <c r="BB30" s="63"/>
      <c r="BC30" s="37"/>
      <c r="BD30" s="37"/>
      <c r="BE30" s="37"/>
      <c r="BF30" s="37"/>
      <c r="BG30" s="37"/>
      <c r="BH30" s="69"/>
      <c r="BI30" s="62"/>
      <c r="BJ30" s="63"/>
      <c r="BK30" s="63"/>
      <c r="BL30" s="37"/>
      <c r="BM30" s="37"/>
      <c r="BN30" s="37"/>
      <c r="BO30" s="37"/>
      <c r="BP30" s="37"/>
      <c r="BQ30" s="69"/>
      <c r="BR30" s="62"/>
      <c r="BS30" s="63"/>
      <c r="BT30" s="63"/>
      <c r="BU30" s="37"/>
      <c r="BV30" s="37"/>
      <c r="BW30" s="37"/>
      <c r="BX30" s="37"/>
      <c r="BY30" s="37"/>
      <c r="BZ30" s="69"/>
      <c r="CA30" s="62"/>
      <c r="CB30" s="63"/>
      <c r="CC30" s="63"/>
      <c r="CD30" s="37"/>
      <c r="CE30" s="37"/>
      <c r="CF30" s="37"/>
      <c r="CG30" s="37"/>
      <c r="CH30" s="37"/>
      <c r="CI30" s="37"/>
      <c r="CJ30" s="37"/>
      <c r="CK30" s="37"/>
      <c r="CL30" s="37"/>
      <c r="CM30" s="37"/>
      <c r="CN30" s="37"/>
      <c r="CO30" s="37"/>
      <c r="CP30" s="37"/>
      <c r="CQ30" s="37"/>
    </row>
    <row r="31" spans="2:95" x14ac:dyDescent="0.2">
      <c r="B31" s="55"/>
      <c r="C31" s="55"/>
      <c r="D31" s="55"/>
      <c r="E31" s="55"/>
      <c r="F31" s="58"/>
      <c r="G31" s="57"/>
      <c r="H31" s="59"/>
      <c r="I31" s="59"/>
      <c r="AB31" s="37"/>
      <c r="AC31" s="37"/>
      <c r="AD31" s="37"/>
      <c r="AE31" s="37"/>
      <c r="AF31" s="55"/>
      <c r="AG31" s="69"/>
      <c r="AH31" s="62"/>
      <c r="AI31" s="63"/>
      <c r="AJ31" s="63"/>
      <c r="AK31" s="37"/>
      <c r="AL31" s="37"/>
      <c r="AM31" s="37"/>
      <c r="AN31" s="37"/>
      <c r="AO31" s="55"/>
      <c r="AP31" s="69"/>
      <c r="AQ31" s="62"/>
      <c r="AR31" s="63"/>
      <c r="AS31" s="63"/>
      <c r="AT31" s="37"/>
      <c r="AU31" s="37"/>
      <c r="AV31" s="37"/>
      <c r="AW31" s="37"/>
      <c r="AX31" s="55"/>
      <c r="AY31" s="69"/>
      <c r="AZ31" s="62"/>
      <c r="BA31" s="63"/>
      <c r="BB31" s="63"/>
      <c r="BC31" s="37"/>
      <c r="BD31" s="37"/>
      <c r="BE31" s="37"/>
      <c r="BF31" s="37"/>
      <c r="BG31" s="55"/>
      <c r="BH31" s="69"/>
      <c r="BI31" s="62"/>
      <c r="BJ31" s="63"/>
      <c r="BK31" s="63"/>
      <c r="BL31" s="37"/>
      <c r="BM31" s="37"/>
      <c r="BN31" s="37"/>
      <c r="BO31" s="37"/>
      <c r="BP31" s="55"/>
      <c r="BQ31" s="69"/>
      <c r="BR31" s="62"/>
      <c r="BS31" s="63"/>
      <c r="BT31" s="63"/>
      <c r="BU31" s="37"/>
      <c r="BV31" s="37"/>
      <c r="BW31" s="37"/>
      <c r="BX31" s="37"/>
      <c r="BY31" s="55"/>
      <c r="BZ31" s="69"/>
      <c r="CA31" s="62"/>
      <c r="CB31" s="63"/>
      <c r="CC31" s="63"/>
      <c r="CD31" s="37"/>
      <c r="CE31" s="37"/>
      <c r="CF31" s="37"/>
      <c r="CG31" s="37"/>
      <c r="CH31" s="37"/>
      <c r="CI31" s="37"/>
      <c r="CJ31" s="37"/>
      <c r="CK31" s="37"/>
      <c r="CL31" s="37"/>
      <c r="CM31" s="37"/>
      <c r="CN31" s="37"/>
      <c r="CO31" s="37"/>
      <c r="CP31" s="37"/>
      <c r="CQ31" s="37"/>
    </row>
    <row r="32" spans="2:95" x14ac:dyDescent="0.2">
      <c r="B32" s="55"/>
      <c r="C32" s="55"/>
      <c r="D32" s="55"/>
      <c r="E32" s="55"/>
      <c r="F32" s="58"/>
      <c r="G32" s="57"/>
      <c r="H32" s="59"/>
      <c r="I32" s="59"/>
      <c r="AB32" s="37"/>
      <c r="AC32" s="37"/>
      <c r="AD32" s="37"/>
      <c r="AE32" s="37"/>
      <c r="AF32" s="37"/>
      <c r="AG32" s="69"/>
      <c r="AH32" s="62"/>
      <c r="AI32" s="63"/>
      <c r="AJ32" s="63"/>
      <c r="AK32" s="37"/>
      <c r="AL32" s="37"/>
      <c r="AM32" s="37"/>
      <c r="AN32" s="37"/>
      <c r="AO32" s="37"/>
      <c r="AP32" s="69"/>
      <c r="AQ32" s="62"/>
      <c r="AR32" s="63"/>
      <c r="AS32" s="63"/>
      <c r="AT32" s="37"/>
      <c r="AU32" s="37"/>
      <c r="AV32" s="37"/>
      <c r="AW32" s="37"/>
      <c r="AX32" s="37"/>
      <c r="AY32" s="69"/>
      <c r="AZ32" s="62"/>
      <c r="BA32" s="63"/>
      <c r="BB32" s="63"/>
      <c r="BC32" s="37"/>
      <c r="BD32" s="37"/>
      <c r="BE32" s="37"/>
      <c r="BF32" s="37"/>
      <c r="BG32" s="37"/>
      <c r="BH32" s="69"/>
      <c r="BI32" s="62"/>
      <c r="BJ32" s="63"/>
      <c r="BK32" s="63"/>
      <c r="BL32" s="37"/>
      <c r="BM32" s="37"/>
      <c r="BN32" s="37"/>
      <c r="BO32" s="37"/>
      <c r="BP32" s="37"/>
      <c r="BQ32" s="69"/>
      <c r="BR32" s="62"/>
      <c r="BS32" s="63"/>
      <c r="BT32" s="63"/>
      <c r="BU32" s="37"/>
      <c r="BV32" s="37"/>
      <c r="BW32" s="37"/>
      <c r="BX32" s="37"/>
      <c r="BY32" s="37"/>
      <c r="BZ32" s="69"/>
      <c r="CA32" s="62"/>
      <c r="CB32" s="63"/>
      <c r="CC32" s="63"/>
      <c r="CD32" s="37"/>
      <c r="CE32" s="37"/>
      <c r="CF32" s="37"/>
      <c r="CG32" s="37"/>
      <c r="CH32" s="37"/>
      <c r="CI32" s="37"/>
      <c r="CJ32" s="37"/>
      <c r="CK32" s="37"/>
      <c r="CL32" s="37"/>
      <c r="CM32" s="37"/>
      <c r="CN32" s="37"/>
      <c r="CO32" s="37"/>
      <c r="CP32" s="37"/>
      <c r="CQ32" s="37"/>
    </row>
    <row r="33" spans="2:95" x14ac:dyDescent="0.2">
      <c r="B33" s="55"/>
      <c r="C33" s="55"/>
      <c r="D33" s="55"/>
      <c r="E33" s="55"/>
      <c r="F33" s="58"/>
      <c r="G33" s="57"/>
      <c r="H33" s="59"/>
      <c r="I33" s="59"/>
      <c r="AB33" s="37"/>
      <c r="AC33" s="37"/>
      <c r="AD33" s="37"/>
      <c r="AE33" s="37"/>
      <c r="AF33" s="37"/>
      <c r="AG33" s="69"/>
      <c r="AH33" s="62"/>
      <c r="AI33" s="63"/>
      <c r="AJ33" s="63"/>
      <c r="AK33" s="37"/>
      <c r="AL33" s="37"/>
      <c r="AM33" s="37"/>
      <c r="AN33" s="37"/>
      <c r="AO33" s="37"/>
      <c r="AP33" s="69"/>
      <c r="AQ33" s="62"/>
      <c r="AR33" s="63"/>
      <c r="AS33" s="63"/>
      <c r="AT33" s="37"/>
      <c r="AU33" s="37"/>
      <c r="AV33" s="37"/>
      <c r="AW33" s="37"/>
      <c r="AX33" s="37"/>
      <c r="AY33" s="69"/>
      <c r="AZ33" s="62"/>
      <c r="BA33" s="63"/>
      <c r="BB33" s="63"/>
      <c r="BC33" s="37"/>
      <c r="BD33" s="37"/>
      <c r="BE33" s="37"/>
      <c r="BF33" s="37"/>
      <c r="BG33" s="37"/>
      <c r="BH33" s="69"/>
      <c r="BI33" s="62"/>
      <c r="BJ33" s="63"/>
      <c r="BK33" s="63"/>
      <c r="BL33" s="37"/>
      <c r="BM33" s="37"/>
      <c r="BN33" s="37"/>
      <c r="BO33" s="37"/>
      <c r="BP33" s="37"/>
      <c r="BQ33" s="69"/>
      <c r="BR33" s="62"/>
      <c r="BS33" s="63"/>
      <c r="BT33" s="63"/>
      <c r="BU33" s="37"/>
      <c r="BV33" s="37"/>
      <c r="BW33" s="37"/>
      <c r="BX33" s="37"/>
      <c r="BY33" s="37"/>
      <c r="BZ33" s="69"/>
      <c r="CA33" s="62"/>
      <c r="CB33" s="63"/>
      <c r="CC33" s="63"/>
      <c r="CD33" s="37"/>
      <c r="CE33" s="37"/>
      <c r="CF33" s="37"/>
      <c r="CG33" s="37"/>
      <c r="CH33" s="37"/>
      <c r="CI33" s="37"/>
      <c r="CJ33" s="37"/>
      <c r="CK33" s="37"/>
      <c r="CL33" s="37"/>
      <c r="CM33" s="37"/>
      <c r="CN33" s="37"/>
      <c r="CO33" s="37"/>
      <c r="CP33" s="37"/>
      <c r="CQ33" s="37"/>
    </row>
    <row r="34" spans="2:95" x14ac:dyDescent="0.2">
      <c r="B34" s="55"/>
      <c r="C34" s="55"/>
      <c r="D34" s="55"/>
      <c r="E34" s="55"/>
      <c r="F34" s="58"/>
      <c r="G34" s="57"/>
      <c r="H34" s="59"/>
      <c r="I34" s="59"/>
      <c r="AB34" s="37"/>
      <c r="AC34" s="37"/>
      <c r="AD34" s="37"/>
      <c r="AE34" s="37"/>
      <c r="AF34" s="55"/>
      <c r="AG34" s="69"/>
      <c r="AH34" s="62"/>
      <c r="AI34" s="63"/>
      <c r="AJ34" s="63"/>
      <c r="AK34" s="37"/>
      <c r="AL34" s="37"/>
      <c r="AM34" s="37"/>
      <c r="AN34" s="37"/>
      <c r="AO34" s="55"/>
      <c r="AP34" s="69"/>
      <c r="AQ34" s="62"/>
      <c r="AR34" s="63"/>
      <c r="AS34" s="63"/>
      <c r="AT34" s="37"/>
      <c r="AU34" s="37"/>
      <c r="AV34" s="37"/>
      <c r="AW34" s="37"/>
      <c r="AX34" s="55"/>
      <c r="AY34" s="69"/>
      <c r="AZ34" s="62"/>
      <c r="BA34" s="63"/>
      <c r="BB34" s="63"/>
      <c r="BC34" s="37"/>
      <c r="BD34" s="37"/>
      <c r="BE34" s="37"/>
      <c r="BF34" s="37"/>
      <c r="BG34" s="55"/>
      <c r="BH34" s="69"/>
      <c r="BI34" s="62"/>
      <c r="BJ34" s="63"/>
      <c r="BK34" s="63"/>
      <c r="BL34" s="37"/>
      <c r="BM34" s="37"/>
      <c r="BN34" s="37"/>
      <c r="BO34" s="37"/>
      <c r="BP34" s="55"/>
      <c r="BQ34" s="69"/>
      <c r="BR34" s="62"/>
      <c r="BS34" s="63"/>
      <c r="BT34" s="63"/>
      <c r="BU34" s="37"/>
      <c r="BV34" s="37"/>
      <c r="BW34" s="37"/>
      <c r="BX34" s="37"/>
      <c r="BY34" s="55"/>
      <c r="BZ34" s="69"/>
      <c r="CA34" s="62"/>
      <c r="CB34" s="63"/>
      <c r="CC34" s="63"/>
      <c r="CD34" s="37"/>
      <c r="CE34" s="37"/>
      <c r="CF34" s="37"/>
      <c r="CG34" s="37"/>
      <c r="CH34" s="37"/>
      <c r="CI34" s="37"/>
      <c r="CJ34" s="37"/>
      <c r="CK34" s="37"/>
      <c r="CL34" s="37"/>
      <c r="CM34" s="37"/>
      <c r="CN34" s="37"/>
      <c r="CO34" s="37"/>
      <c r="CP34" s="37"/>
      <c r="CQ34" s="37"/>
    </row>
    <row r="35" spans="2:95" x14ac:dyDescent="0.2">
      <c r="B35" s="55"/>
      <c r="C35" s="55"/>
      <c r="D35" s="55"/>
      <c r="E35" s="55"/>
      <c r="F35" s="58"/>
      <c r="G35" s="57"/>
      <c r="H35" s="59"/>
      <c r="I35" s="59"/>
      <c r="K35" s="48"/>
      <c r="M35" s="48"/>
      <c r="O35" s="48"/>
      <c r="AB35" s="37"/>
      <c r="AC35" s="37"/>
      <c r="AD35" s="37"/>
      <c r="AE35" s="37"/>
      <c r="AF35" s="37"/>
      <c r="AG35" s="69"/>
      <c r="AH35" s="62"/>
      <c r="AI35" s="63"/>
      <c r="AJ35" s="63"/>
      <c r="AK35" s="37"/>
      <c r="AL35" s="37"/>
      <c r="AM35" s="37"/>
      <c r="AN35" s="37"/>
      <c r="AO35" s="37"/>
      <c r="AP35" s="69"/>
      <c r="AQ35" s="62"/>
      <c r="AR35" s="63"/>
      <c r="AS35" s="63"/>
      <c r="AT35" s="37"/>
      <c r="AU35" s="37"/>
      <c r="AV35" s="37"/>
      <c r="AW35" s="37"/>
      <c r="AX35" s="37"/>
      <c r="AY35" s="69"/>
      <c r="AZ35" s="62"/>
      <c r="BA35" s="63"/>
      <c r="BB35" s="63"/>
      <c r="BC35" s="37"/>
      <c r="BD35" s="37"/>
      <c r="BE35" s="37"/>
      <c r="BF35" s="37"/>
      <c r="BG35" s="37"/>
      <c r="BH35" s="69"/>
      <c r="BI35" s="62"/>
      <c r="BJ35" s="63"/>
      <c r="BK35" s="63"/>
      <c r="BL35" s="37"/>
      <c r="BM35" s="37"/>
      <c r="BN35" s="37"/>
      <c r="BO35" s="37"/>
      <c r="BP35" s="37"/>
      <c r="BQ35" s="69"/>
      <c r="BR35" s="62"/>
      <c r="BS35" s="63"/>
      <c r="BT35" s="63"/>
      <c r="BU35" s="37"/>
      <c r="BV35" s="37"/>
      <c r="BW35" s="37"/>
      <c r="BX35" s="37"/>
      <c r="BY35" s="37"/>
      <c r="BZ35" s="69"/>
      <c r="CA35" s="62"/>
      <c r="CB35" s="63"/>
      <c r="CC35" s="63"/>
      <c r="CD35" s="37"/>
      <c r="CE35" s="37"/>
      <c r="CF35" s="37"/>
      <c r="CG35" s="37"/>
      <c r="CH35" s="37"/>
      <c r="CI35" s="37"/>
      <c r="CJ35" s="37"/>
      <c r="CK35" s="37"/>
      <c r="CL35" s="37"/>
      <c r="CM35" s="37"/>
      <c r="CN35" s="37"/>
      <c r="CO35" s="37"/>
      <c r="CP35" s="37"/>
      <c r="CQ35" s="37"/>
    </row>
    <row r="36" spans="2:95" x14ac:dyDescent="0.2">
      <c r="B36" s="55"/>
      <c r="C36" s="55"/>
      <c r="D36" s="55"/>
      <c r="E36" s="55"/>
      <c r="F36" s="58"/>
      <c r="G36" s="57"/>
      <c r="H36" s="59"/>
      <c r="I36" s="59"/>
      <c r="AB36" s="37"/>
      <c r="AC36" s="37"/>
      <c r="AD36" s="37"/>
      <c r="AE36" s="37"/>
      <c r="AF36" s="37"/>
      <c r="AG36" s="69"/>
      <c r="AH36" s="62"/>
      <c r="AI36" s="63"/>
      <c r="AJ36" s="63"/>
      <c r="AK36" s="37"/>
      <c r="AL36" s="37"/>
      <c r="AM36" s="37"/>
      <c r="AN36" s="37"/>
      <c r="AO36" s="37"/>
      <c r="AP36" s="69"/>
      <c r="AQ36" s="62"/>
      <c r="AR36" s="63"/>
      <c r="AS36" s="63"/>
      <c r="AT36" s="37"/>
      <c r="AU36" s="37"/>
      <c r="AV36" s="37"/>
      <c r="AW36" s="37"/>
      <c r="AX36" s="37"/>
      <c r="AY36" s="69"/>
      <c r="AZ36" s="62"/>
      <c r="BA36" s="63"/>
      <c r="BB36" s="63"/>
      <c r="BC36" s="37"/>
      <c r="BD36" s="37"/>
      <c r="BE36" s="37"/>
      <c r="BF36" s="37"/>
      <c r="BG36" s="37"/>
      <c r="BH36" s="69"/>
      <c r="BI36" s="62"/>
      <c r="BJ36" s="63"/>
      <c r="BK36" s="63"/>
      <c r="BL36" s="37"/>
      <c r="BM36" s="37"/>
      <c r="BN36" s="37"/>
      <c r="BO36" s="37"/>
      <c r="BP36" s="37"/>
      <c r="BQ36" s="69"/>
      <c r="BR36" s="62"/>
      <c r="BS36" s="63"/>
      <c r="BT36" s="63"/>
      <c r="BU36" s="37"/>
      <c r="BV36" s="37"/>
      <c r="BW36" s="37"/>
      <c r="BX36" s="37"/>
      <c r="BY36" s="37"/>
      <c r="BZ36" s="69"/>
      <c r="CA36" s="62"/>
      <c r="CB36" s="63"/>
      <c r="CC36" s="63"/>
      <c r="CD36" s="37"/>
      <c r="CE36" s="37"/>
      <c r="CF36" s="37"/>
      <c r="CG36" s="37"/>
      <c r="CH36" s="37"/>
      <c r="CI36" s="37"/>
      <c r="CJ36" s="37"/>
      <c r="CK36" s="37"/>
      <c r="CL36" s="37"/>
      <c r="CM36" s="37"/>
      <c r="CN36" s="37"/>
      <c r="CO36" s="37"/>
      <c r="CP36" s="37"/>
      <c r="CQ36" s="37"/>
    </row>
    <row r="37" spans="2:95" x14ac:dyDescent="0.2">
      <c r="B37" s="55"/>
      <c r="C37" s="55"/>
      <c r="D37" s="55"/>
      <c r="E37" s="55"/>
      <c r="F37" s="58"/>
      <c r="G37" s="57"/>
      <c r="H37" s="59"/>
      <c r="I37" s="59"/>
      <c r="AB37" s="37"/>
      <c r="AC37" s="37"/>
      <c r="AD37" s="37"/>
      <c r="AE37" s="37"/>
      <c r="AF37" s="55"/>
      <c r="AG37" s="69"/>
      <c r="AH37" s="62"/>
      <c r="AI37" s="63"/>
      <c r="AJ37" s="63"/>
      <c r="AK37" s="37"/>
      <c r="AL37" s="37"/>
      <c r="AM37" s="37"/>
      <c r="AN37" s="37"/>
      <c r="AO37" s="55"/>
      <c r="AP37" s="69"/>
      <c r="AQ37" s="62"/>
      <c r="AR37" s="63"/>
      <c r="AS37" s="63"/>
      <c r="AT37" s="37"/>
      <c r="AU37" s="37"/>
      <c r="AV37" s="37"/>
      <c r="AW37" s="37"/>
      <c r="AX37" s="55"/>
      <c r="AY37" s="69"/>
      <c r="AZ37" s="62"/>
      <c r="BA37" s="63"/>
      <c r="BB37" s="63"/>
      <c r="BC37" s="37"/>
      <c r="BD37" s="37"/>
      <c r="BE37" s="37"/>
      <c r="BF37" s="37"/>
      <c r="BG37" s="55"/>
      <c r="BH37" s="69"/>
      <c r="BI37" s="62"/>
      <c r="BJ37" s="63"/>
      <c r="BK37" s="63"/>
      <c r="BL37" s="37"/>
      <c r="BM37" s="37"/>
      <c r="BN37" s="37"/>
      <c r="BO37" s="37"/>
      <c r="BP37" s="55"/>
      <c r="BQ37" s="69"/>
      <c r="BR37" s="62"/>
      <c r="BS37" s="63"/>
      <c r="BT37" s="63"/>
      <c r="BU37" s="37"/>
      <c r="BV37" s="37"/>
      <c r="BW37" s="37"/>
      <c r="BX37" s="37"/>
      <c r="BY37" s="55"/>
      <c r="BZ37" s="69"/>
      <c r="CA37" s="62"/>
      <c r="CB37" s="63"/>
      <c r="CC37" s="63"/>
      <c r="CD37" s="37"/>
      <c r="CE37" s="37"/>
      <c r="CF37" s="37"/>
      <c r="CG37" s="37"/>
      <c r="CH37" s="37"/>
      <c r="CI37" s="37"/>
      <c r="CJ37" s="37"/>
      <c r="CK37" s="37"/>
      <c r="CL37" s="37"/>
      <c r="CM37" s="37"/>
      <c r="CN37" s="37"/>
      <c r="CO37" s="37"/>
      <c r="CP37" s="37"/>
      <c r="CQ37" s="37"/>
    </row>
    <row r="38" spans="2:95" x14ac:dyDescent="0.2">
      <c r="B38" s="55"/>
      <c r="C38" s="55"/>
      <c r="D38" s="55"/>
      <c r="E38" s="55"/>
      <c r="F38" s="56"/>
      <c r="G38" s="57"/>
      <c r="H38" s="56"/>
      <c r="I38" s="56"/>
      <c r="AB38" s="37"/>
      <c r="AC38" s="37"/>
      <c r="AD38" s="37"/>
      <c r="AE38" s="37"/>
      <c r="AF38" s="37"/>
      <c r="AG38" s="66"/>
      <c r="AH38" s="62"/>
      <c r="AI38" s="66"/>
      <c r="AJ38" s="66"/>
      <c r="AK38" s="37"/>
      <c r="AL38" s="37"/>
      <c r="AM38" s="37"/>
      <c r="AN38" s="37"/>
      <c r="AO38" s="37"/>
      <c r="AP38" s="66"/>
      <c r="AQ38" s="62"/>
      <c r="AR38" s="66"/>
      <c r="AS38" s="66"/>
      <c r="AT38" s="37"/>
      <c r="AU38" s="37"/>
      <c r="AV38" s="37"/>
      <c r="AW38" s="37"/>
      <c r="AX38" s="37"/>
      <c r="AY38" s="66"/>
      <c r="AZ38" s="62"/>
      <c r="BA38" s="66"/>
      <c r="BB38" s="66"/>
      <c r="BC38" s="37"/>
      <c r="BD38" s="37"/>
      <c r="BE38" s="37"/>
      <c r="BF38" s="37"/>
      <c r="BG38" s="37"/>
      <c r="BH38" s="66"/>
      <c r="BI38" s="62"/>
      <c r="BJ38" s="66"/>
      <c r="BK38" s="66"/>
      <c r="BL38" s="37"/>
      <c r="BM38" s="37"/>
      <c r="BN38" s="37"/>
      <c r="BO38" s="37"/>
      <c r="BP38" s="37"/>
      <c r="BQ38" s="66"/>
      <c r="BR38" s="62"/>
      <c r="BS38" s="66"/>
      <c r="BT38" s="66"/>
      <c r="BU38" s="37"/>
      <c r="BV38" s="37"/>
      <c r="BW38" s="37"/>
      <c r="BX38" s="37"/>
      <c r="BY38" s="37"/>
      <c r="BZ38" s="66"/>
      <c r="CA38" s="62"/>
      <c r="CB38" s="66"/>
      <c r="CC38" s="66"/>
      <c r="CD38" s="37"/>
      <c r="CE38" s="37"/>
      <c r="CF38" s="37"/>
      <c r="CG38" s="37"/>
      <c r="CH38" s="37"/>
      <c r="CI38" s="37"/>
      <c r="CJ38" s="37"/>
      <c r="CK38" s="37"/>
      <c r="CL38" s="37"/>
      <c r="CM38" s="37"/>
      <c r="CN38" s="37"/>
      <c r="CO38" s="37"/>
      <c r="CP38" s="37"/>
      <c r="CQ38" s="37"/>
    </row>
    <row r="39" spans="2:95" x14ac:dyDescent="0.2">
      <c r="B39" s="55"/>
      <c r="C39" s="60"/>
      <c r="D39" s="55"/>
      <c r="E39" s="55"/>
      <c r="F39" s="55"/>
      <c r="G39" s="55"/>
      <c r="H39" s="55"/>
      <c r="I39" s="55"/>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37"/>
      <c r="BI39" s="37"/>
      <c r="BJ39" s="37"/>
      <c r="BK39" s="37"/>
      <c r="BL39" s="37"/>
      <c r="BM39" s="37"/>
      <c r="BN39" s="37"/>
      <c r="BO39" s="37"/>
      <c r="BP39" s="37"/>
      <c r="BQ39" s="37"/>
      <c r="BR39" s="37"/>
      <c r="BS39" s="37"/>
      <c r="BT39" s="37"/>
      <c r="BU39" s="37"/>
      <c r="BV39" s="37"/>
      <c r="BW39" s="37"/>
      <c r="BX39" s="37"/>
      <c r="BY39" s="37"/>
      <c r="BZ39" s="37"/>
      <c r="CA39" s="37"/>
      <c r="CB39" s="37"/>
      <c r="CC39" s="37"/>
      <c r="CD39" s="37"/>
      <c r="CE39" s="37"/>
      <c r="CF39" s="37"/>
      <c r="CG39" s="37"/>
      <c r="CH39" s="37"/>
      <c r="CI39" s="37"/>
      <c r="CJ39" s="37"/>
      <c r="CK39" s="37"/>
      <c r="CL39" s="37"/>
      <c r="CM39" s="37"/>
      <c r="CN39" s="37"/>
      <c r="CO39" s="37"/>
      <c r="CP39" s="37"/>
      <c r="CQ39" s="37"/>
    </row>
    <row r="40" spans="2:95" x14ac:dyDescent="0.2">
      <c r="B40" s="55"/>
      <c r="C40" s="60"/>
      <c r="D40" s="55"/>
      <c r="E40" s="55"/>
      <c r="F40" s="56"/>
      <c r="G40" s="57"/>
      <c r="H40" s="59"/>
      <c r="I40" s="59"/>
      <c r="J40" s="37"/>
      <c r="AB40" s="37"/>
      <c r="AC40" s="37"/>
      <c r="AD40" s="37"/>
      <c r="AE40" s="37"/>
      <c r="AF40" s="37"/>
      <c r="AG40" s="37"/>
      <c r="AH40" s="37"/>
      <c r="AI40" s="37"/>
      <c r="AJ40" s="37"/>
      <c r="AK40" s="37"/>
      <c r="AL40" s="37"/>
      <c r="AM40" s="37"/>
      <c r="AN40" s="37"/>
      <c r="AO40" s="37"/>
      <c r="AP40" s="37"/>
      <c r="AQ40" s="37"/>
      <c r="AR40" s="37"/>
      <c r="AS40" s="37"/>
      <c r="AT40" s="37"/>
      <c r="AU40" s="37"/>
      <c r="AV40" s="37"/>
      <c r="AW40" s="37"/>
      <c r="AX40" s="37"/>
      <c r="AY40" s="37"/>
      <c r="AZ40" s="37"/>
      <c r="BA40" s="37"/>
      <c r="BB40" s="37"/>
      <c r="BC40" s="37"/>
      <c r="BD40" s="37"/>
      <c r="BE40" s="37"/>
      <c r="BF40" s="37"/>
      <c r="BG40" s="37"/>
      <c r="BH40" s="37"/>
      <c r="BI40" s="37"/>
      <c r="BJ40" s="37"/>
      <c r="BK40" s="37"/>
      <c r="BL40" s="37"/>
      <c r="BM40" s="37"/>
      <c r="BN40" s="37"/>
      <c r="BO40" s="37"/>
      <c r="BP40" s="37"/>
      <c r="BQ40" s="37"/>
      <c r="BR40" s="37"/>
      <c r="BS40" s="37"/>
      <c r="BT40" s="37"/>
      <c r="BU40" s="37"/>
      <c r="BV40" s="37"/>
      <c r="BW40" s="37"/>
      <c r="BX40" s="37"/>
      <c r="BY40" s="37"/>
      <c r="BZ40" s="37"/>
      <c r="CA40" s="37"/>
      <c r="CB40" s="37"/>
      <c r="CC40" s="37"/>
      <c r="CD40" s="37"/>
      <c r="CE40" s="37"/>
      <c r="CF40" s="37"/>
      <c r="CG40" s="37"/>
      <c r="CH40" s="37"/>
      <c r="CI40" s="37"/>
      <c r="CJ40" s="37"/>
      <c r="CK40" s="37"/>
      <c r="CL40" s="37"/>
      <c r="CM40" s="37"/>
      <c r="CN40" s="37"/>
      <c r="CO40" s="37"/>
      <c r="CP40" s="37"/>
      <c r="CQ40" s="37"/>
    </row>
    <row r="41" spans="2:95" x14ac:dyDescent="0.2">
      <c r="B41" s="55"/>
      <c r="C41" s="60"/>
      <c r="D41" s="55"/>
      <c r="E41" s="55"/>
      <c r="F41" s="60"/>
      <c r="G41" s="55"/>
      <c r="H41" s="55"/>
      <c r="I41" s="55"/>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37"/>
      <c r="BR41" s="37"/>
      <c r="BS41" s="37"/>
      <c r="BT41" s="37"/>
      <c r="BU41" s="37"/>
      <c r="BV41" s="37"/>
      <c r="BW41" s="37"/>
      <c r="BX41" s="37"/>
      <c r="BY41" s="37"/>
      <c r="BZ41" s="37"/>
      <c r="CA41" s="37"/>
      <c r="CB41" s="37"/>
      <c r="CC41" s="37"/>
      <c r="CD41" s="37"/>
      <c r="CE41" s="37"/>
      <c r="CF41" s="37"/>
      <c r="CG41" s="37"/>
      <c r="CH41" s="37"/>
      <c r="CI41" s="37"/>
      <c r="CJ41" s="37"/>
      <c r="CK41" s="37"/>
      <c r="CL41" s="37"/>
      <c r="CM41" s="37"/>
      <c r="CN41" s="37"/>
      <c r="CO41" s="37"/>
      <c r="CP41" s="37"/>
      <c r="CQ41" s="37"/>
    </row>
    <row r="42" spans="2:95" x14ac:dyDescent="0.2">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7"/>
      <c r="BN42" s="37"/>
      <c r="BO42" s="37"/>
      <c r="BP42" s="37"/>
      <c r="BQ42" s="37"/>
      <c r="BR42" s="37"/>
      <c r="BS42" s="37"/>
      <c r="BT42" s="37"/>
      <c r="BU42" s="37"/>
      <c r="BV42" s="37"/>
      <c r="BW42" s="37"/>
      <c r="BX42" s="37"/>
      <c r="BY42" s="37"/>
      <c r="BZ42" s="37"/>
      <c r="CA42" s="37"/>
      <c r="CB42" s="37"/>
      <c r="CC42" s="37"/>
      <c r="CD42" s="37"/>
      <c r="CE42" s="37"/>
      <c r="CF42" s="37"/>
      <c r="CG42" s="37"/>
      <c r="CH42" s="37"/>
      <c r="CI42" s="37"/>
      <c r="CJ42" s="37"/>
      <c r="CK42" s="37"/>
      <c r="CL42" s="37"/>
      <c r="CM42" s="37"/>
      <c r="CN42" s="37"/>
      <c r="CO42" s="37"/>
      <c r="CP42" s="37"/>
      <c r="CQ42" s="37"/>
    </row>
    <row r="43" spans="2:95" x14ac:dyDescent="0.2">
      <c r="D43" s="51"/>
      <c r="G43" s="52"/>
    </row>
    <row r="54" spans="9:9" ht="23.25" x14ac:dyDescent="0.35">
      <c r="I54" s="53"/>
    </row>
  </sheetData>
  <pageMargins left="0.75" right="0.75" top="1" bottom="1" header="0.5" footer="0.5"/>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6179" r:id="rId3" name="Button 35">
              <controlPr defaultSize="0" print="0" autoFill="0" autoPict="0" macro="[0]!AVERAGE_ACT">
                <anchor moveWithCells="1" sizeWithCells="1">
                  <from>
                    <xdr:col>10</xdr:col>
                    <xdr:colOff>0</xdr:colOff>
                    <xdr:row>5</xdr:row>
                    <xdr:rowOff>0</xdr:rowOff>
                  </from>
                  <to>
                    <xdr:col>11</xdr:col>
                    <xdr:colOff>0</xdr:colOff>
                    <xdr:row>7</xdr:row>
                    <xdr:rowOff>0</xdr:rowOff>
                  </to>
                </anchor>
              </controlPr>
            </control>
          </mc:Choice>
        </mc:AlternateContent>
        <mc:AlternateContent xmlns:mc="http://schemas.openxmlformats.org/markup-compatibility/2006">
          <mc:Choice Requires="x14">
            <control shapeId="6180" r:id="rId4" name="Button 36">
              <controlPr defaultSize="0" print="0" autoFill="0" autoPict="0" macro="[0]!WORST_ACT">
                <anchor moveWithCells="1" sizeWithCells="1">
                  <from>
                    <xdr:col>10</xdr:col>
                    <xdr:colOff>0</xdr:colOff>
                    <xdr:row>19</xdr:row>
                    <xdr:rowOff>0</xdr:rowOff>
                  </from>
                  <to>
                    <xdr:col>11</xdr:col>
                    <xdr:colOff>0</xdr:colOff>
                    <xdr:row>21</xdr:row>
                    <xdr:rowOff>0</xdr:rowOff>
                  </to>
                </anchor>
              </controlPr>
            </control>
          </mc:Choice>
        </mc:AlternateContent>
        <mc:AlternateContent xmlns:mc="http://schemas.openxmlformats.org/markup-compatibility/2006">
          <mc:Choice Requires="x14">
            <control shapeId="6181" r:id="rId5" name="Button 37">
              <controlPr defaultSize="0" print="0" autoFill="0" autoPict="0" macro="[0]!BEST_ACT">
                <anchor moveWithCells="1" sizeWithCells="1">
                  <from>
                    <xdr:col>10</xdr:col>
                    <xdr:colOff>0</xdr:colOff>
                    <xdr:row>12</xdr:row>
                    <xdr:rowOff>0</xdr:rowOff>
                  </from>
                  <to>
                    <xdr:col>11</xdr:col>
                    <xdr:colOff>0</xdr:colOff>
                    <xdr:row>14</xdr:row>
                    <xdr:rowOff>0</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dimension ref="B2:O28"/>
  <sheetViews>
    <sheetView showGridLines="0" showRowColHeaders="0" topLeftCell="A26" zoomScale="90" zoomScaleNormal="90" zoomScalePageLayoutView="90" workbookViewId="0">
      <selection activeCell="K40" sqref="K40"/>
    </sheetView>
  </sheetViews>
  <sheetFormatPr defaultColWidth="8.7109375" defaultRowHeight="12.75" x14ac:dyDescent="0.2"/>
  <cols>
    <col min="1" max="1" width="2.7109375" customWidth="1"/>
    <col min="2" max="2" width="9.7109375" customWidth="1"/>
    <col min="3" max="3" width="16" customWidth="1"/>
    <col min="4" max="4" width="29.7109375" customWidth="1"/>
    <col min="5" max="9" width="8.7109375" customWidth="1"/>
    <col min="10" max="10" width="2.7109375" customWidth="1"/>
    <col min="11" max="11" width="20.7109375" customWidth="1"/>
    <col min="12" max="12" width="2.7109375" customWidth="1"/>
    <col min="13" max="13" width="20.7109375" customWidth="1"/>
    <col min="14" max="14" width="2.7109375" customWidth="1"/>
    <col min="15" max="15" width="20.7109375" customWidth="1"/>
    <col min="16" max="16" width="2.7109375" customWidth="1"/>
    <col min="17" max="17" width="4.7109375" customWidth="1"/>
    <col min="18" max="18" width="12.7109375" customWidth="1"/>
  </cols>
  <sheetData>
    <row r="2" spans="2:15" ht="23.25" x14ac:dyDescent="0.35">
      <c r="B2" s="61" t="s">
        <v>19</v>
      </c>
    </row>
    <row r="3" spans="2:15" x14ac:dyDescent="0.2">
      <c r="M3" s="48"/>
      <c r="O3" s="32"/>
    </row>
    <row r="4" spans="2:15" x14ac:dyDescent="0.2">
      <c r="L4" s="32"/>
      <c r="N4" s="32"/>
    </row>
    <row r="6" spans="2:15" x14ac:dyDescent="0.2">
      <c r="K6" s="48" t="s">
        <v>11</v>
      </c>
    </row>
    <row r="12" spans="2:15" x14ac:dyDescent="0.2">
      <c r="O12" s="48"/>
    </row>
    <row r="13" spans="2:15" x14ac:dyDescent="0.2">
      <c r="K13" s="48" t="s">
        <v>23</v>
      </c>
    </row>
    <row r="20" spans="11:15" x14ac:dyDescent="0.2">
      <c r="K20" s="48" t="s">
        <v>24</v>
      </c>
      <c r="M20" s="48"/>
      <c r="O20" s="48"/>
    </row>
    <row r="28" spans="11:15" x14ac:dyDescent="0.2">
      <c r="K28" s="48"/>
      <c r="M28" s="48"/>
      <c r="O28" s="48"/>
    </row>
  </sheetData>
  <pageMargins left="0.75" right="0.75" top="1" bottom="1" header="0.5" footer="0.5"/>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8208" r:id="rId3" name="Button 16">
              <controlPr defaultSize="0" print="0" autoFill="0" autoPict="0" macro="[0]!AVERAGE_ACT">
                <anchor moveWithCells="1" sizeWithCells="1">
                  <from>
                    <xdr:col>10</xdr:col>
                    <xdr:colOff>0</xdr:colOff>
                    <xdr:row>7</xdr:row>
                    <xdr:rowOff>0</xdr:rowOff>
                  </from>
                  <to>
                    <xdr:col>11</xdr:col>
                    <xdr:colOff>0</xdr:colOff>
                    <xdr:row>9</xdr:row>
                    <xdr:rowOff>0</xdr:rowOff>
                  </to>
                </anchor>
              </controlPr>
            </control>
          </mc:Choice>
        </mc:AlternateContent>
        <mc:AlternateContent xmlns:mc="http://schemas.openxmlformats.org/markup-compatibility/2006">
          <mc:Choice Requires="x14">
            <control shapeId="8209" r:id="rId4" name="Button 17">
              <controlPr defaultSize="0" print="0" autoFill="0" autoPict="0" macro="[0]!WORST_ACT">
                <anchor moveWithCells="1" sizeWithCells="1">
                  <from>
                    <xdr:col>10</xdr:col>
                    <xdr:colOff>0</xdr:colOff>
                    <xdr:row>21</xdr:row>
                    <xdr:rowOff>0</xdr:rowOff>
                  </from>
                  <to>
                    <xdr:col>11</xdr:col>
                    <xdr:colOff>0</xdr:colOff>
                    <xdr:row>23</xdr:row>
                    <xdr:rowOff>0</xdr:rowOff>
                  </to>
                </anchor>
              </controlPr>
            </control>
          </mc:Choice>
        </mc:AlternateContent>
        <mc:AlternateContent xmlns:mc="http://schemas.openxmlformats.org/markup-compatibility/2006">
          <mc:Choice Requires="x14">
            <control shapeId="8210" r:id="rId5" name="Button 18">
              <controlPr defaultSize="0" print="0" autoFill="0" autoPict="0" macro="[0]!BEST_ACT">
                <anchor moveWithCells="1" sizeWithCells="1">
                  <from>
                    <xdr:col>10</xdr:col>
                    <xdr:colOff>0</xdr:colOff>
                    <xdr:row>14</xdr:row>
                    <xdr:rowOff>0</xdr:rowOff>
                  </from>
                  <to>
                    <xdr:col>11</xdr:col>
                    <xdr:colOff>0</xdr:colOff>
                    <xdr:row>16</xdr:row>
                    <xdr:rowOff>0</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dimension ref="B2:AE54"/>
  <sheetViews>
    <sheetView showGridLines="0" showRowColHeaders="0" zoomScale="90" zoomScaleNormal="90" zoomScalePageLayoutView="90" workbookViewId="0">
      <selection activeCell="Z5" sqref="Z5:AE37"/>
    </sheetView>
  </sheetViews>
  <sheetFormatPr defaultColWidth="8.7109375" defaultRowHeight="12.75" x14ac:dyDescent="0.2"/>
  <cols>
    <col min="1" max="1" width="2.42578125" customWidth="1"/>
    <col min="9" max="9" width="12.7109375" customWidth="1"/>
    <col min="10" max="10" width="4.7109375" customWidth="1"/>
    <col min="11" max="11" width="12.7109375" customWidth="1"/>
    <col min="12" max="12" width="4.7109375" customWidth="1"/>
    <col min="13" max="13" width="12.7109375" customWidth="1"/>
    <col min="14" max="14" width="5.28515625" customWidth="1"/>
    <col min="22" max="22" width="4.28515625" customWidth="1"/>
    <col min="23" max="23" width="12.42578125" customWidth="1"/>
    <col min="30" max="30" width="11.28515625" bestFit="1" customWidth="1"/>
    <col min="31" max="31" width="9.42578125" bestFit="1" customWidth="1"/>
  </cols>
  <sheetData>
    <row r="2" spans="2:31" ht="23.25" x14ac:dyDescent="0.35">
      <c r="B2" s="61" t="s">
        <v>15</v>
      </c>
      <c r="AD2" s="14"/>
      <c r="AE2" s="14"/>
    </row>
    <row r="3" spans="2:31" ht="26.25" x14ac:dyDescent="0.4">
      <c r="B3" s="54"/>
      <c r="V3" s="37"/>
      <c r="W3" s="37"/>
      <c r="X3" s="37"/>
      <c r="Z3" s="6" t="str">
        <f>Facilitator!$D$34</f>
        <v>Cost</v>
      </c>
      <c r="AA3" s="6" t="str">
        <f>Facilitator!$D$35</f>
        <v>Revenue</v>
      </c>
      <c r="AB3" s="6" t="str">
        <f>Facilitator!$D$36</f>
        <v xml:space="preserve">Mission </v>
      </c>
      <c r="AC3" s="6" t="str">
        <f>Facilitator!$D$37</f>
        <v>Merit</v>
      </c>
      <c r="AD3" s="99" t="s">
        <v>25</v>
      </c>
      <c r="AE3" s="99" t="s">
        <v>32</v>
      </c>
    </row>
    <row r="4" spans="2:31" x14ac:dyDescent="0.2">
      <c r="Z4" s="6" t="str">
        <f>Facilitator!$F$34</f>
        <v>in $1000's</v>
      </c>
      <c r="AA4" s="6" t="str">
        <f>Facilitator!$F$35</f>
        <v>in $1000's</v>
      </c>
      <c r="AB4" s="11" t="s">
        <v>7</v>
      </c>
      <c r="AC4" s="11" t="s">
        <v>8</v>
      </c>
      <c r="AD4" s="99" t="s">
        <v>31</v>
      </c>
      <c r="AE4" s="99" t="s">
        <v>36</v>
      </c>
    </row>
    <row r="5" spans="2:31" x14ac:dyDescent="0.2">
      <c r="V5" s="1"/>
      <c r="W5" s="1"/>
      <c r="X5" s="1"/>
      <c r="Y5" s="1"/>
      <c r="Z5" s="34"/>
      <c r="AA5" s="8"/>
      <c r="AB5" s="35"/>
      <c r="AC5" s="35"/>
      <c r="AD5" s="15"/>
      <c r="AE5" s="15"/>
    </row>
    <row r="6" spans="2:31" x14ac:dyDescent="0.2">
      <c r="V6" s="1">
        <v>1</v>
      </c>
      <c r="W6" s="1" t="str">
        <f>IF(ISTEXT(act_1)=TRUE,act_1,"")</f>
        <v/>
      </c>
      <c r="X6" s="1" t="str">
        <f>IF(ISTEXT(act_1_desc)=TRUE,act_1_desc,"")</f>
        <v>permanent exhibits</v>
      </c>
      <c r="Y6" s="28"/>
      <c r="Z6" s="34">
        <v>8</v>
      </c>
      <c r="AA6" s="34">
        <v>3</v>
      </c>
      <c r="AB6" s="34">
        <v>1</v>
      </c>
      <c r="AC6" s="34">
        <v>4</v>
      </c>
      <c r="AD6" s="104">
        <v>-5</v>
      </c>
      <c r="AE6" s="16">
        <v>0.375</v>
      </c>
    </row>
    <row r="7" spans="2:31" x14ac:dyDescent="0.2">
      <c r="V7" s="1"/>
      <c r="W7" s="1"/>
      <c r="X7" s="1"/>
      <c r="Y7" s="1"/>
      <c r="Z7" s="34"/>
      <c r="AA7" s="34"/>
      <c r="AB7" s="34"/>
      <c r="AC7" s="34"/>
      <c r="AD7" s="104"/>
      <c r="AE7" s="104"/>
    </row>
    <row r="8" spans="2:31" x14ac:dyDescent="0.2">
      <c r="V8" s="2"/>
      <c r="W8" s="2"/>
      <c r="X8" s="2"/>
      <c r="Y8" s="2"/>
      <c r="Z8" s="65"/>
      <c r="AA8" s="65"/>
      <c r="AB8" s="65"/>
      <c r="AC8" s="65"/>
      <c r="AD8" s="104"/>
      <c r="AE8" s="104"/>
    </row>
    <row r="9" spans="2:31" x14ac:dyDescent="0.2">
      <c r="V9" s="2">
        <v>2</v>
      </c>
      <c r="W9" s="2" t="str">
        <f>IF(ISTEXT(act_2)=TRUE,act_2,"")</f>
        <v/>
      </c>
      <c r="X9" s="2" t="str">
        <f>IF(ISTEXT(act_2_desc)=TRUE,act_2_desc,"")</f>
        <v>special exhibitions</v>
      </c>
      <c r="Y9" s="30"/>
      <c r="Z9" s="65">
        <v>7</v>
      </c>
      <c r="AA9" s="65">
        <v>4</v>
      </c>
      <c r="AB9" s="65">
        <v>-2</v>
      </c>
      <c r="AC9" s="65">
        <v>5</v>
      </c>
      <c r="AD9" s="104">
        <v>-3</v>
      </c>
      <c r="AE9" s="16">
        <v>0.5714285714285714</v>
      </c>
    </row>
    <row r="10" spans="2:31" x14ac:dyDescent="0.2">
      <c r="V10" s="2"/>
      <c r="W10" s="2"/>
      <c r="X10" s="2"/>
      <c r="Y10" s="2"/>
      <c r="Z10" s="65"/>
      <c r="AA10" s="65"/>
      <c r="AB10" s="65"/>
      <c r="AC10" s="65"/>
      <c r="AD10" s="104"/>
      <c r="AE10" s="104"/>
    </row>
    <row r="11" spans="2:31" x14ac:dyDescent="0.2">
      <c r="V11" s="1"/>
      <c r="W11" s="1"/>
      <c r="X11" s="1"/>
      <c r="Y11" s="1"/>
      <c r="Z11" s="34"/>
      <c r="AA11" s="34"/>
      <c r="AB11" s="34"/>
      <c r="AC11" s="34"/>
      <c r="AD11" s="104"/>
      <c r="AE11" s="104"/>
    </row>
    <row r="12" spans="2:31" x14ac:dyDescent="0.2">
      <c r="V12" s="1">
        <v>3</v>
      </c>
      <c r="W12" s="1" t="str">
        <f>IF(ISTEXT(act_3)=TRUE,act_3,"")</f>
        <v/>
      </c>
      <c r="X12" s="1" t="str">
        <f>IF(ISTEXT(act_3_desc)=TRUE,act_3_desc,"")</f>
        <v>collections/conservation</v>
      </c>
      <c r="Y12" s="28"/>
      <c r="Z12" s="34">
        <v>9</v>
      </c>
      <c r="AA12" s="34">
        <v>1</v>
      </c>
      <c r="AB12" s="34">
        <v>1</v>
      </c>
      <c r="AC12" s="34">
        <v>2</v>
      </c>
      <c r="AD12" s="104">
        <v>-8</v>
      </c>
      <c r="AE12" s="16">
        <v>0.1111111111111111</v>
      </c>
    </row>
    <row r="13" spans="2:31" x14ac:dyDescent="0.2">
      <c r="V13" s="1"/>
      <c r="W13" s="1"/>
      <c r="X13" s="1"/>
      <c r="Y13" s="1"/>
      <c r="Z13" s="34"/>
      <c r="AA13" s="34"/>
      <c r="AB13" s="34"/>
      <c r="AC13" s="34"/>
      <c r="AD13" s="104"/>
      <c r="AE13" s="104"/>
    </row>
    <row r="14" spans="2:31" x14ac:dyDescent="0.2">
      <c r="V14" s="2"/>
      <c r="W14" s="2"/>
      <c r="X14" s="2"/>
      <c r="Y14" s="2"/>
      <c r="Z14" s="65"/>
      <c r="AA14" s="65"/>
      <c r="AB14" s="65"/>
      <c r="AC14" s="65"/>
      <c r="AD14" s="104"/>
      <c r="AE14" s="104"/>
    </row>
    <row r="15" spans="2:31" x14ac:dyDescent="0.2">
      <c r="V15" s="2">
        <v>4</v>
      </c>
      <c r="W15" s="2" t="str">
        <f>IF(ISTEXT(act_4)=TRUE,act_4,"")</f>
        <v/>
      </c>
      <c r="X15" s="2" t="str">
        <f>IF(ISTEXT(act_4_desc)=TRUE,act_4_desc,"")</f>
        <v>public programs</v>
      </c>
      <c r="Y15" s="30"/>
      <c r="Z15" s="65">
        <v>4</v>
      </c>
      <c r="AA15" s="65">
        <v>3</v>
      </c>
      <c r="AB15" s="65">
        <v>4</v>
      </c>
      <c r="AC15" s="65">
        <v>3</v>
      </c>
      <c r="AD15" s="104">
        <v>-1</v>
      </c>
      <c r="AE15" s="16">
        <v>0.75</v>
      </c>
    </row>
    <row r="16" spans="2:31" x14ac:dyDescent="0.2">
      <c r="V16" s="2"/>
      <c r="W16" s="2"/>
      <c r="X16" s="2"/>
      <c r="Y16" s="2"/>
      <c r="Z16" s="65"/>
      <c r="AA16" s="65"/>
      <c r="AB16" s="65"/>
      <c r="AC16" s="65"/>
      <c r="AD16" s="104"/>
      <c r="AE16" s="104"/>
    </row>
    <row r="17" spans="13:31" x14ac:dyDescent="0.2">
      <c r="V17" s="1"/>
      <c r="W17" s="1"/>
      <c r="X17" s="1"/>
      <c r="Y17" s="1"/>
      <c r="Z17" s="34"/>
      <c r="AA17" s="34"/>
      <c r="AB17" s="34"/>
      <c r="AC17" s="34"/>
      <c r="AD17" s="104"/>
      <c r="AE17" s="104"/>
    </row>
    <row r="18" spans="13:31" x14ac:dyDescent="0.2">
      <c r="V18" s="1">
        <v>5</v>
      </c>
      <c r="W18" s="1" t="str">
        <f>IF(ISTEXT(act_5)=TRUE,act_5,"")</f>
        <v/>
      </c>
      <c r="X18" s="1" t="str">
        <f>IF(ISTEXT(act_5_desc)=TRUE,act_5_desc,"")</f>
        <v>education</v>
      </c>
      <c r="Y18" s="28"/>
      <c r="Z18" s="34">
        <v>5</v>
      </c>
      <c r="AA18" s="34">
        <v>2</v>
      </c>
      <c r="AB18" s="34">
        <v>3</v>
      </c>
      <c r="AC18" s="34">
        <v>2</v>
      </c>
      <c r="AD18" s="104">
        <v>-3</v>
      </c>
      <c r="AE18" s="16">
        <v>0.4</v>
      </c>
    </row>
    <row r="19" spans="13:31" x14ac:dyDescent="0.2">
      <c r="V19" s="1"/>
      <c r="W19" s="1"/>
      <c r="X19" s="1"/>
      <c r="Y19" s="1"/>
      <c r="Z19" s="34"/>
      <c r="AA19" s="34"/>
      <c r="AB19" s="34"/>
      <c r="AC19" s="34"/>
      <c r="AD19" s="104"/>
      <c r="AE19" s="104"/>
    </row>
    <row r="20" spans="13:31" x14ac:dyDescent="0.2">
      <c r="V20" s="2"/>
      <c r="W20" s="2"/>
      <c r="X20" s="2"/>
      <c r="Y20" s="2"/>
      <c r="Z20" s="65"/>
      <c r="AA20" s="65"/>
      <c r="AB20" s="65"/>
      <c r="AC20" s="65"/>
      <c r="AD20" s="104"/>
      <c r="AE20" s="104"/>
    </row>
    <row r="21" spans="13:31" x14ac:dyDescent="0.2">
      <c r="V21" s="2">
        <v>6</v>
      </c>
      <c r="W21" s="2" t="str">
        <f>IF(ISTEXT(act_6)=TRUE,act_6,"")</f>
        <v/>
      </c>
      <c r="X21" s="2" t="str">
        <f>IF(ISTEXT(act_6_desc)=TRUE,act_6_desc,"")</f>
        <v>research</v>
      </c>
      <c r="Y21" s="30"/>
      <c r="Z21" s="65">
        <v>5</v>
      </c>
      <c r="AA21" s="65">
        <v>1</v>
      </c>
      <c r="AB21" s="65">
        <v>2</v>
      </c>
      <c r="AC21" s="65">
        <v>1</v>
      </c>
      <c r="AD21" s="104">
        <v>-4</v>
      </c>
      <c r="AE21" s="16">
        <v>0.2</v>
      </c>
    </row>
    <row r="22" spans="13:31" x14ac:dyDescent="0.2">
      <c r="V22" s="2"/>
      <c r="W22" s="2"/>
      <c r="X22" s="2"/>
      <c r="Y22" s="2"/>
      <c r="Z22" s="65"/>
      <c r="AA22" s="65"/>
      <c r="AB22" s="65"/>
      <c r="AC22" s="65"/>
      <c r="AD22" s="104"/>
      <c r="AE22" s="104"/>
    </row>
    <row r="23" spans="13:31" x14ac:dyDescent="0.2">
      <c r="V23" s="1"/>
      <c r="W23" s="1"/>
      <c r="X23" s="1"/>
      <c r="Y23" s="1"/>
      <c r="Z23" s="34"/>
      <c r="AA23" s="34"/>
      <c r="AB23" s="34"/>
      <c r="AC23" s="34"/>
      <c r="AD23" s="104"/>
      <c r="AE23" s="104"/>
    </row>
    <row r="24" spans="13:31" x14ac:dyDescent="0.2">
      <c r="V24" s="1">
        <v>7</v>
      </c>
      <c r="W24" s="1" t="str">
        <f>IF(ISTEXT(act_7)=TRUE,act_7,"")</f>
        <v/>
      </c>
      <c r="X24" s="1" t="str">
        <f>IF(ISTEXT(act_7_desc)=TRUE,act_7_desc,"")</f>
        <v>administration</v>
      </c>
      <c r="Y24" s="28"/>
      <c r="Z24" s="34">
        <v>8</v>
      </c>
      <c r="AA24" s="34">
        <v>1</v>
      </c>
      <c r="AB24" s="34">
        <v>-4</v>
      </c>
      <c r="AC24" s="34">
        <v>8</v>
      </c>
      <c r="AD24" s="104">
        <v>-7</v>
      </c>
      <c r="AE24" s="16">
        <v>0.125</v>
      </c>
    </row>
    <row r="25" spans="13:31" x14ac:dyDescent="0.2">
      <c r="M25" s="32"/>
      <c r="N25" s="32"/>
      <c r="O25" s="32"/>
      <c r="V25" s="1"/>
      <c r="W25" s="1"/>
      <c r="X25" s="1"/>
      <c r="Y25" s="1"/>
      <c r="Z25" s="34"/>
      <c r="AA25" s="34"/>
      <c r="AB25" s="34"/>
      <c r="AC25" s="34"/>
      <c r="AD25" s="104"/>
      <c r="AE25" s="104"/>
    </row>
    <row r="26" spans="13:31" x14ac:dyDescent="0.2">
      <c r="N26" s="32"/>
      <c r="V26" s="2"/>
      <c r="W26" s="2"/>
      <c r="X26" s="2"/>
      <c r="Y26" s="2"/>
      <c r="Z26" s="65"/>
      <c r="AA26" s="65"/>
      <c r="AB26" s="65"/>
      <c r="AC26" s="65"/>
      <c r="AD26" s="104"/>
      <c r="AE26" s="104"/>
    </row>
    <row r="27" spans="13:31" x14ac:dyDescent="0.2">
      <c r="N27" s="32"/>
      <c r="V27" s="2">
        <v>8</v>
      </c>
      <c r="W27" s="2" t="str">
        <f>IF(ISTEXT(act_8)=TRUE,act_8,"")</f>
        <v/>
      </c>
      <c r="X27" s="2" t="str">
        <f>IF(ISTEXT(act_8_desc)=TRUE,act_8_desc,"")</f>
        <v>development</v>
      </c>
      <c r="Y27" s="30"/>
      <c r="Z27" s="65">
        <v>2</v>
      </c>
      <c r="AA27" s="65">
        <v>12</v>
      </c>
      <c r="AB27" s="65">
        <v>-2</v>
      </c>
      <c r="AC27" s="65">
        <v>6</v>
      </c>
      <c r="AD27" s="104">
        <v>10</v>
      </c>
      <c r="AE27" s="16">
        <v>6</v>
      </c>
    </row>
    <row r="28" spans="13:31" x14ac:dyDescent="0.2">
      <c r="N28" s="32"/>
      <c r="V28" s="2"/>
      <c r="W28" s="2"/>
      <c r="X28" s="2"/>
      <c r="Y28" s="2"/>
      <c r="Z28" s="65"/>
      <c r="AA28" s="65"/>
      <c r="AB28" s="65"/>
      <c r="AC28" s="65"/>
      <c r="AD28" s="104"/>
      <c r="AE28" s="104"/>
    </row>
    <row r="29" spans="13:31" x14ac:dyDescent="0.2">
      <c r="N29" s="32"/>
      <c r="V29" s="1"/>
      <c r="W29" s="1"/>
      <c r="X29" s="1"/>
      <c r="Y29" s="1"/>
      <c r="Z29" s="34"/>
      <c r="AA29" s="34"/>
      <c r="AB29" s="34"/>
      <c r="AC29" s="34"/>
      <c r="AD29" s="104"/>
      <c r="AE29" s="104"/>
    </row>
    <row r="30" spans="13:31" x14ac:dyDescent="0.2">
      <c r="N30" s="32"/>
      <c r="V30" s="1">
        <v>9</v>
      </c>
      <c r="W30" s="1" t="str">
        <f>IF(ISTEXT(act_9)=TRUE,act_9,"")</f>
        <v/>
      </c>
      <c r="X30" s="1" t="str">
        <f>IF(ISTEXT(act_9_desc)=TRUE,act_9_desc,"")</f>
        <v>shop</v>
      </c>
      <c r="Y30" s="28"/>
      <c r="Z30" s="34">
        <v>3</v>
      </c>
      <c r="AA30" s="34">
        <v>4</v>
      </c>
      <c r="AB30" s="34">
        <v>-1</v>
      </c>
      <c r="AC30" s="34">
        <v>-2</v>
      </c>
      <c r="AD30" s="104">
        <v>1</v>
      </c>
      <c r="AE30" s="16">
        <v>1.3333333333333333</v>
      </c>
    </row>
    <row r="31" spans="13:31" x14ac:dyDescent="0.2">
      <c r="V31" s="1"/>
      <c r="W31" s="1"/>
      <c r="X31" s="1"/>
      <c r="Y31" s="1"/>
      <c r="Z31" s="34"/>
      <c r="AA31" s="34"/>
      <c r="AB31" s="34"/>
      <c r="AC31" s="34"/>
      <c r="AD31" s="104"/>
      <c r="AE31" s="104"/>
    </row>
    <row r="32" spans="13:31" x14ac:dyDescent="0.2">
      <c r="V32" s="2"/>
      <c r="W32" s="2"/>
      <c r="X32" s="2"/>
      <c r="Y32" s="2"/>
      <c r="Z32" s="65"/>
      <c r="AA32" s="65"/>
      <c r="AB32" s="65"/>
      <c r="AC32" s="65"/>
      <c r="AD32" s="104"/>
      <c r="AE32" s="104"/>
    </row>
    <row r="33" spans="11:31" x14ac:dyDescent="0.2">
      <c r="K33" s="48" t="s">
        <v>11</v>
      </c>
      <c r="M33" s="48"/>
      <c r="V33" s="2">
        <v>10</v>
      </c>
      <c r="W33" s="2" t="str">
        <f>IF(ISTEXT(act_10)=TRUE,act_10,"")</f>
        <v/>
      </c>
      <c r="X33" s="2" t="str">
        <f>IF(ISTEXT(act_10_desc)=TRUE,act_10_desc,"")</f>
        <v>food services</v>
      </c>
      <c r="Y33" s="30"/>
      <c r="Z33" s="65">
        <v>3</v>
      </c>
      <c r="AA33" s="65">
        <v>3</v>
      </c>
      <c r="AB33" s="65">
        <v>-2</v>
      </c>
      <c r="AC33" s="65">
        <v>-3</v>
      </c>
      <c r="AD33" s="104">
        <v>0</v>
      </c>
      <c r="AE33" s="16">
        <v>1</v>
      </c>
    </row>
    <row r="34" spans="11:31" x14ac:dyDescent="0.2">
      <c r="L34" s="32"/>
      <c r="N34" s="32"/>
      <c r="V34" s="2"/>
      <c r="W34" s="2"/>
      <c r="X34" s="2"/>
      <c r="Y34" s="2"/>
      <c r="Z34" s="50"/>
      <c r="AA34" s="10"/>
      <c r="AB34" s="36"/>
      <c r="AC34" s="36"/>
      <c r="AD34" s="15"/>
      <c r="AE34" s="15"/>
    </row>
    <row r="35" spans="11:31" x14ac:dyDescent="0.2">
      <c r="V35" s="39"/>
      <c r="W35" s="40" t="s">
        <v>40</v>
      </c>
      <c r="X35" s="39"/>
      <c r="Y35" s="39"/>
      <c r="Z35" s="39"/>
      <c r="AA35" s="71"/>
      <c r="AB35" s="39"/>
      <c r="AC35" s="39"/>
      <c r="AD35" s="114"/>
      <c r="AE35" s="114"/>
    </row>
    <row r="36" spans="11:31" x14ac:dyDescent="0.2">
      <c r="V36" s="39">
        <v>11</v>
      </c>
      <c r="W36" s="40" t="s">
        <v>13</v>
      </c>
      <c r="X36" s="115" t="s">
        <v>38</v>
      </c>
      <c r="Y36" s="39"/>
      <c r="Z36" s="116">
        <v>54</v>
      </c>
      <c r="AA36" s="116">
        <v>34</v>
      </c>
      <c r="AB36" s="41">
        <v>-1.8518518518518517E-2</v>
      </c>
      <c r="AC36" s="41">
        <v>3.2037037037037037</v>
      </c>
      <c r="AD36" s="104">
        <v>-20</v>
      </c>
      <c r="AE36" s="16">
        <v>0.62962962962962965</v>
      </c>
    </row>
    <row r="37" spans="11:31" x14ac:dyDescent="0.2">
      <c r="V37" s="39"/>
      <c r="W37" s="40" t="s">
        <v>9</v>
      </c>
      <c r="X37" s="39"/>
      <c r="Y37" s="39"/>
      <c r="Z37" s="40">
        <v>25</v>
      </c>
      <c r="AA37" s="39"/>
      <c r="AB37" s="39"/>
      <c r="AC37" s="39"/>
      <c r="AD37" s="14"/>
      <c r="AE37" s="14"/>
    </row>
    <row r="40" spans="11:31" x14ac:dyDescent="0.2">
      <c r="K40" s="48" t="s">
        <v>23</v>
      </c>
      <c r="O40" s="48"/>
    </row>
    <row r="47" spans="11:31" x14ac:dyDescent="0.2">
      <c r="K47" s="48" t="s">
        <v>24</v>
      </c>
      <c r="M47" s="48"/>
      <c r="O47" s="48"/>
    </row>
    <row r="54" spans="11:15" x14ac:dyDescent="0.2">
      <c r="K54" s="48"/>
      <c r="M54" s="48"/>
      <c r="O54" s="48"/>
    </row>
  </sheetData>
  <pageMargins left="0.75" right="0.75" top="1" bottom="1" header="0.5" footer="0.5"/>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16389" r:id="rId3" name="Button 5">
              <controlPr defaultSize="0" print="0" autoFill="0" autoPict="0" macro="[0]!AVERAGE_ACT">
                <anchor moveWithCells="1" sizeWithCells="1">
                  <from>
                    <xdr:col>10</xdr:col>
                    <xdr:colOff>0</xdr:colOff>
                    <xdr:row>34</xdr:row>
                    <xdr:rowOff>0</xdr:rowOff>
                  </from>
                  <to>
                    <xdr:col>11</xdr:col>
                    <xdr:colOff>0</xdr:colOff>
                    <xdr:row>36</xdr:row>
                    <xdr:rowOff>0</xdr:rowOff>
                  </to>
                </anchor>
              </controlPr>
            </control>
          </mc:Choice>
        </mc:AlternateContent>
        <mc:AlternateContent xmlns:mc="http://schemas.openxmlformats.org/markup-compatibility/2006">
          <mc:Choice Requires="x14">
            <control shapeId="16394" r:id="rId4" name="Button 10">
              <controlPr defaultSize="0" print="0" autoFill="0" autoPict="0" macro="[0]!WORST_ACT">
                <anchor moveWithCells="1" sizeWithCells="1">
                  <from>
                    <xdr:col>10</xdr:col>
                    <xdr:colOff>0</xdr:colOff>
                    <xdr:row>48</xdr:row>
                    <xdr:rowOff>0</xdr:rowOff>
                  </from>
                  <to>
                    <xdr:col>11</xdr:col>
                    <xdr:colOff>0</xdr:colOff>
                    <xdr:row>50</xdr:row>
                    <xdr:rowOff>0</xdr:rowOff>
                  </to>
                </anchor>
              </controlPr>
            </control>
          </mc:Choice>
        </mc:AlternateContent>
        <mc:AlternateContent xmlns:mc="http://schemas.openxmlformats.org/markup-compatibility/2006">
          <mc:Choice Requires="x14">
            <control shapeId="16401" r:id="rId5" name="Button 17">
              <controlPr defaultSize="0" print="0" autoFill="0" autoPict="0" macro="[0]!BEST_ACT">
                <anchor moveWithCells="1" sizeWithCells="1">
                  <from>
                    <xdr:col>10</xdr:col>
                    <xdr:colOff>0</xdr:colOff>
                    <xdr:row>41</xdr:row>
                    <xdr:rowOff>0</xdr:rowOff>
                  </from>
                  <to>
                    <xdr:col>11</xdr:col>
                    <xdr:colOff>0</xdr:colOff>
                    <xdr:row>43</xdr:row>
                    <xdr:rowOff>0</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7"/>
  <dimension ref="A1:AE155"/>
  <sheetViews>
    <sheetView showGridLines="0" showRowColHeaders="0" topLeftCell="B1" zoomScale="90" zoomScaleNormal="90" zoomScalePageLayoutView="90" workbookViewId="0">
      <selection activeCell="F35" sqref="F35"/>
    </sheetView>
  </sheetViews>
  <sheetFormatPr defaultColWidth="8.7109375" defaultRowHeight="12.75" x14ac:dyDescent="0.2"/>
  <cols>
    <col min="1" max="1" width="2.7109375" customWidth="1"/>
    <col min="2" max="2" width="9.7109375" customWidth="1"/>
    <col min="3" max="3" width="20.7109375" customWidth="1"/>
    <col min="4" max="4" width="54.7109375" customWidth="1"/>
    <col min="5" max="9" width="8.7109375" customWidth="1"/>
    <col min="10" max="10" width="3.7109375" customWidth="1"/>
    <col min="11" max="11" width="8.28515625" bestFit="1" customWidth="1"/>
    <col min="12" max="12" width="7.42578125" bestFit="1" customWidth="1"/>
    <col min="13" max="13" width="13.140625" bestFit="1" customWidth="1"/>
    <col min="22" max="24" width="9.140625" customWidth="1"/>
  </cols>
  <sheetData>
    <row r="1" spans="1:31" ht="15.75" x14ac:dyDescent="0.25">
      <c r="A1" s="3"/>
      <c r="B1" s="33" t="s">
        <v>6</v>
      </c>
      <c r="C1" s="33" t="str">
        <f>user1</f>
        <v>Alpha</v>
      </c>
      <c r="D1" s="3"/>
      <c r="E1" s="3"/>
      <c r="F1" s="5"/>
      <c r="G1" s="5"/>
      <c r="H1" s="5"/>
      <c r="I1" s="5"/>
      <c r="J1" s="3"/>
      <c r="K1" s="3"/>
      <c r="L1" s="3"/>
      <c r="M1" s="3"/>
      <c r="N1" s="3"/>
      <c r="O1" s="3"/>
      <c r="P1" s="3"/>
      <c r="Q1" s="3"/>
      <c r="R1" s="3"/>
      <c r="S1" s="3"/>
      <c r="T1" s="3"/>
      <c r="U1" s="3"/>
      <c r="V1" s="3"/>
      <c r="W1" s="3"/>
      <c r="X1" s="3"/>
      <c r="Y1" s="3"/>
      <c r="Z1" s="3"/>
      <c r="AA1" s="3"/>
      <c r="AB1" s="3"/>
      <c r="AC1" s="3"/>
      <c r="AD1" s="3"/>
      <c r="AE1" s="3"/>
    </row>
    <row r="2" spans="1:31" ht="15.75" x14ac:dyDescent="0.25">
      <c r="A2" s="3"/>
      <c r="B2" s="4"/>
      <c r="C2" s="3"/>
      <c r="D2" s="3"/>
      <c r="E2" s="3"/>
      <c r="F2" s="5"/>
      <c r="G2" s="5"/>
      <c r="H2" s="5"/>
      <c r="I2" s="5"/>
      <c r="J2" s="3"/>
      <c r="K2" s="3"/>
      <c r="L2" s="3"/>
      <c r="M2" s="3"/>
      <c r="N2" s="3"/>
      <c r="O2" s="3"/>
      <c r="P2" s="3"/>
      <c r="Q2" s="3"/>
      <c r="R2" s="3"/>
      <c r="S2" s="3"/>
      <c r="T2" s="3"/>
      <c r="U2" s="3"/>
      <c r="V2" s="3"/>
      <c r="W2" s="3"/>
      <c r="X2" s="3"/>
      <c r="Y2" s="3"/>
      <c r="Z2" s="3"/>
      <c r="AA2" s="3"/>
      <c r="AB2" s="3"/>
      <c r="AC2" s="3"/>
      <c r="AD2" s="3"/>
      <c r="AE2" s="3"/>
    </row>
    <row r="3" spans="1:31" ht="15.75" x14ac:dyDescent="0.25">
      <c r="A3" s="3"/>
      <c r="B3" s="4"/>
      <c r="C3" s="3"/>
      <c r="D3" s="3"/>
      <c r="E3" s="3"/>
      <c r="F3" s="5"/>
      <c r="G3" s="5"/>
      <c r="H3" s="5"/>
      <c r="I3" s="5"/>
      <c r="J3" s="3"/>
      <c r="L3" s="3"/>
      <c r="M3" s="3"/>
      <c r="N3" s="3"/>
      <c r="O3" s="3"/>
      <c r="P3" s="3"/>
      <c r="Q3" s="3"/>
      <c r="R3" s="3"/>
      <c r="S3" s="3"/>
      <c r="T3" s="3"/>
      <c r="U3" s="3"/>
      <c r="V3" s="3"/>
      <c r="W3" s="3"/>
      <c r="X3" s="3"/>
      <c r="Y3" s="3"/>
      <c r="Z3" s="3"/>
      <c r="AA3" s="3"/>
      <c r="AB3" s="3"/>
      <c r="AC3" s="3"/>
      <c r="AD3" s="3"/>
      <c r="AE3" s="3"/>
    </row>
    <row r="4" spans="1:31" ht="15.75" x14ac:dyDescent="0.25">
      <c r="A4" s="3"/>
      <c r="B4" s="4"/>
      <c r="C4" s="3"/>
      <c r="D4" s="3"/>
      <c r="E4" s="3"/>
      <c r="F4" s="5"/>
      <c r="G4" s="5"/>
      <c r="H4" s="5"/>
      <c r="I4" s="5"/>
      <c r="J4" s="26"/>
      <c r="K4" s="26"/>
      <c r="L4" s="26"/>
      <c r="M4" s="26"/>
      <c r="N4" s="26"/>
      <c r="O4" s="26"/>
      <c r="P4" s="3"/>
      <c r="Q4" s="3"/>
      <c r="R4" s="3"/>
      <c r="S4" s="3"/>
      <c r="T4" s="3"/>
      <c r="U4" s="3"/>
      <c r="V4" s="3"/>
      <c r="W4" s="3"/>
      <c r="X4" s="3"/>
      <c r="Y4" s="3"/>
      <c r="Z4" s="3"/>
      <c r="AA4" s="3"/>
      <c r="AB4" s="3"/>
      <c r="AC4" s="3"/>
      <c r="AD4" s="3"/>
      <c r="AE4" s="3"/>
    </row>
    <row r="5" spans="1:31" ht="16.5" thickBot="1" x14ac:dyDescent="0.3">
      <c r="A5" s="3"/>
      <c r="B5" s="4"/>
      <c r="C5" s="3"/>
      <c r="D5" s="3"/>
      <c r="E5" s="3"/>
      <c r="F5" s="5"/>
      <c r="G5" s="5"/>
      <c r="H5" s="5"/>
      <c r="I5" s="5"/>
      <c r="J5" s="26"/>
      <c r="K5" s="26"/>
      <c r="L5" s="3"/>
      <c r="M5" s="26"/>
      <c r="N5" s="26"/>
      <c r="O5" s="26"/>
      <c r="P5" s="3"/>
      <c r="Q5" s="3"/>
      <c r="R5" s="3"/>
      <c r="S5" s="3"/>
      <c r="T5" s="3"/>
      <c r="U5" s="3"/>
      <c r="V5" s="3"/>
      <c r="W5" s="3"/>
      <c r="X5" s="3"/>
      <c r="Y5" s="3"/>
      <c r="Z5" s="3"/>
      <c r="AA5" s="3"/>
      <c r="AB5" s="3"/>
      <c r="AC5" s="3"/>
      <c r="AD5" s="3"/>
      <c r="AE5" s="3"/>
    </row>
    <row r="6" spans="1:31" ht="15.75" x14ac:dyDescent="0.25">
      <c r="A6" s="3"/>
      <c r="B6" s="4"/>
      <c r="C6" s="3"/>
      <c r="D6" s="3"/>
      <c r="E6" s="3"/>
      <c r="F6" s="5"/>
      <c r="G6" s="5"/>
      <c r="H6" s="5"/>
      <c r="I6" s="5"/>
      <c r="J6" s="26"/>
      <c r="L6" s="26"/>
      <c r="M6" s="26"/>
      <c r="N6" s="26"/>
      <c r="O6" s="26"/>
      <c r="P6" s="3"/>
      <c r="Q6" s="3"/>
      <c r="R6" s="3"/>
      <c r="S6" s="3"/>
      <c r="T6" s="3"/>
      <c r="U6" s="3"/>
      <c r="V6" s="190" t="s">
        <v>34</v>
      </c>
      <c r="W6" s="191"/>
      <c r="X6" s="192"/>
      <c r="Y6" s="3"/>
      <c r="Z6" s="3"/>
      <c r="AA6" s="3"/>
      <c r="AB6" s="3"/>
      <c r="AC6" s="3"/>
      <c r="AD6" s="3"/>
      <c r="AE6" s="3"/>
    </row>
    <row r="7" spans="1:31" ht="15.75" x14ac:dyDescent="0.25">
      <c r="A7" s="3"/>
      <c r="B7" s="3"/>
      <c r="C7" s="3"/>
      <c r="D7" s="3"/>
      <c r="E7" s="3"/>
      <c r="F7" s="3"/>
      <c r="G7" s="3"/>
      <c r="H7" s="3"/>
      <c r="I7" s="3"/>
      <c r="J7" s="14"/>
      <c r="K7" s="27"/>
      <c r="L7" s="27"/>
      <c r="M7" s="27"/>
      <c r="N7" s="26"/>
      <c r="O7" s="26"/>
      <c r="P7" s="3"/>
      <c r="Q7" s="3"/>
      <c r="R7" s="3"/>
      <c r="S7" s="3"/>
      <c r="T7" s="3"/>
      <c r="U7" s="3"/>
      <c r="V7" s="187" t="s">
        <v>35</v>
      </c>
      <c r="W7" s="188"/>
      <c r="X7" s="189"/>
      <c r="Y7" s="3"/>
      <c r="Z7" s="3"/>
      <c r="AA7" s="3"/>
      <c r="AB7" s="3"/>
      <c r="AC7" s="3"/>
      <c r="AD7" s="3"/>
      <c r="AE7" s="3"/>
    </row>
    <row r="8" spans="1:31" ht="15.75" x14ac:dyDescent="0.25">
      <c r="F8" s="48" t="str">
        <f>Facilitator!$D$34</f>
        <v>Cost</v>
      </c>
      <c r="G8" s="48" t="str">
        <f>Facilitator!$D$35</f>
        <v>Revenue</v>
      </c>
      <c r="H8" s="48" t="str">
        <f>Facilitator!$D$36</f>
        <v xml:space="preserve">Mission </v>
      </c>
      <c r="I8" s="48" t="str">
        <f>Facilitator!$D$37</f>
        <v>Merit</v>
      </c>
      <c r="J8" s="14"/>
      <c r="K8" s="15"/>
      <c r="L8" s="15"/>
      <c r="M8" s="15"/>
      <c r="N8" s="14"/>
      <c r="O8" s="14"/>
      <c r="V8" s="187" t="s">
        <v>30</v>
      </c>
      <c r="W8" s="188"/>
      <c r="X8" s="189"/>
    </row>
    <row r="9" spans="1:31" x14ac:dyDescent="0.2">
      <c r="B9" s="32" t="s">
        <v>0</v>
      </c>
      <c r="C9" s="32" t="s">
        <v>1</v>
      </c>
      <c r="D9" s="32" t="s">
        <v>2</v>
      </c>
      <c r="F9" s="48" t="str">
        <f>Facilitator!$F$34</f>
        <v>in $1000's</v>
      </c>
      <c r="G9" s="48" t="str">
        <f>Facilitator!$F$35</f>
        <v>in $1000's</v>
      </c>
      <c r="H9" s="49" t="s">
        <v>7</v>
      </c>
      <c r="I9" s="49" t="s">
        <v>8</v>
      </c>
      <c r="J9" s="14"/>
      <c r="K9" s="15"/>
      <c r="L9" s="20"/>
      <c r="M9" s="20"/>
      <c r="N9" s="14"/>
      <c r="O9" s="14"/>
      <c r="V9" s="87" t="s">
        <v>33</v>
      </c>
      <c r="W9" s="15"/>
      <c r="X9" s="88" t="s">
        <v>32</v>
      </c>
    </row>
    <row r="10" spans="1:31" x14ac:dyDescent="0.2">
      <c r="B10" s="1"/>
      <c r="C10" s="1"/>
      <c r="D10" s="1"/>
      <c r="E10" s="1"/>
      <c r="F10" s="7"/>
      <c r="G10" s="8"/>
      <c r="H10" s="7"/>
      <c r="I10" s="7"/>
      <c r="J10" s="14"/>
      <c r="K10" s="15"/>
      <c r="L10" s="15"/>
      <c r="M10" s="15"/>
      <c r="N10" s="14"/>
      <c r="O10" s="14"/>
      <c r="V10" s="18"/>
      <c r="W10" s="15"/>
      <c r="X10" s="19"/>
    </row>
    <row r="11" spans="1:31" ht="15.75" x14ac:dyDescent="0.25">
      <c r="B11" s="42">
        <v>1</v>
      </c>
      <c r="C11" s="42" t="str">
        <f>IF(ISTEXT(act_1)=TRUE,act_1,"")</f>
        <v/>
      </c>
      <c r="D11" s="42" t="str">
        <f>IF(ISTEXT(act_1_desc)=TRUE,act_1_desc,"")</f>
        <v>permanent exhibits</v>
      </c>
      <c r="E11" s="43"/>
      <c r="F11" s="72">
        <v>8</v>
      </c>
      <c r="G11" s="78">
        <v>3</v>
      </c>
      <c r="H11" s="44">
        <v>3</v>
      </c>
      <c r="I11" s="44">
        <v>4</v>
      </c>
      <c r="J11" s="14"/>
      <c r="K11" s="16"/>
      <c r="L11" s="15"/>
      <c r="M11" s="15"/>
      <c r="N11" s="14"/>
      <c r="O11" s="14"/>
      <c r="V11" s="89">
        <f>G11-F11</f>
        <v>-5</v>
      </c>
      <c r="W11" s="15"/>
      <c r="X11" s="90">
        <f>G11/F11</f>
        <v>0.375</v>
      </c>
    </row>
    <row r="12" spans="1:31" x14ac:dyDescent="0.2">
      <c r="B12" s="1"/>
      <c r="C12" s="1"/>
      <c r="D12" s="1"/>
      <c r="E12" s="1"/>
      <c r="F12" s="73"/>
      <c r="G12" s="79"/>
      <c r="H12" s="7"/>
      <c r="I12" s="7"/>
      <c r="J12" s="14"/>
      <c r="K12" s="16"/>
      <c r="L12" s="15"/>
      <c r="M12" s="15"/>
      <c r="N12" s="14"/>
      <c r="O12" s="14"/>
      <c r="V12" s="89"/>
      <c r="W12" s="15"/>
      <c r="X12" s="90"/>
    </row>
    <row r="13" spans="1:31" x14ac:dyDescent="0.2">
      <c r="B13" s="2"/>
      <c r="C13" s="2"/>
      <c r="D13" s="2"/>
      <c r="E13" s="2"/>
      <c r="F13" s="74"/>
      <c r="G13" s="80"/>
      <c r="H13" s="9"/>
      <c r="I13" s="9"/>
      <c r="J13" s="14"/>
      <c r="K13" s="16"/>
      <c r="L13" s="15"/>
      <c r="M13" s="15"/>
      <c r="N13" s="14"/>
      <c r="O13" s="14"/>
      <c r="V13" s="89"/>
      <c r="W13" s="15"/>
      <c r="X13" s="90"/>
    </row>
    <row r="14" spans="1:31" ht="15.75" x14ac:dyDescent="0.25">
      <c r="B14" s="45">
        <v>2</v>
      </c>
      <c r="C14" s="45" t="str">
        <f>IF(ISTEXT(act_2)=TRUE,act_2,"")</f>
        <v/>
      </c>
      <c r="D14" s="45" t="str">
        <f>IF(ISTEXT(act_2_desc)=TRUE,act_2_desc,"")</f>
        <v>special exhibitions</v>
      </c>
      <c r="E14" s="46"/>
      <c r="F14" s="75">
        <v>7</v>
      </c>
      <c r="G14" s="81">
        <v>5</v>
      </c>
      <c r="H14" s="47">
        <v>-2</v>
      </c>
      <c r="I14" s="47">
        <v>9</v>
      </c>
      <c r="J14" s="14"/>
      <c r="K14" s="16"/>
      <c r="L14" s="15"/>
      <c r="M14" s="15"/>
      <c r="N14" s="14"/>
      <c r="O14" s="14"/>
      <c r="V14" s="89">
        <f>G14-F14</f>
        <v>-2</v>
      </c>
      <c r="W14" s="15"/>
      <c r="X14" s="90">
        <f>G14/F14</f>
        <v>0.7142857142857143</v>
      </c>
    </row>
    <row r="15" spans="1:31" x14ac:dyDescent="0.2">
      <c r="B15" s="2"/>
      <c r="C15" s="2"/>
      <c r="D15" s="2"/>
      <c r="E15" s="2"/>
      <c r="F15" s="74"/>
      <c r="G15" s="80"/>
      <c r="H15" s="9"/>
      <c r="I15" s="9"/>
      <c r="J15" s="14"/>
      <c r="K15" s="16"/>
      <c r="L15" s="15"/>
      <c r="M15" s="15"/>
      <c r="N15" s="14"/>
      <c r="O15" s="14"/>
      <c r="V15" s="89"/>
      <c r="W15" s="15"/>
      <c r="X15" s="90"/>
    </row>
    <row r="16" spans="1:31" x14ac:dyDescent="0.2">
      <c r="B16" s="1"/>
      <c r="C16" s="1"/>
      <c r="D16" s="1"/>
      <c r="E16" s="1"/>
      <c r="F16" s="73"/>
      <c r="G16" s="79"/>
      <c r="H16" s="7"/>
      <c r="I16" s="7"/>
      <c r="J16" s="14"/>
      <c r="K16" s="16"/>
      <c r="L16" s="15"/>
      <c r="M16" s="15"/>
      <c r="N16" s="14"/>
      <c r="O16" s="14"/>
      <c r="V16" s="89"/>
      <c r="W16" s="15"/>
      <c r="X16" s="90"/>
    </row>
    <row r="17" spans="2:24" ht="15.75" x14ac:dyDescent="0.25">
      <c r="B17" s="42">
        <v>3</v>
      </c>
      <c r="C17" s="42" t="str">
        <f>IF(ISTEXT(act_3)=TRUE,act_3,"")</f>
        <v/>
      </c>
      <c r="D17" s="42" t="str">
        <f>IF(ISTEXT(act_3_desc)=TRUE,act_3_desc,"")</f>
        <v>collections/conservation</v>
      </c>
      <c r="E17" s="43"/>
      <c r="F17" s="72">
        <v>9</v>
      </c>
      <c r="G17" s="78">
        <v>1</v>
      </c>
      <c r="H17" s="44">
        <v>1</v>
      </c>
      <c r="I17" s="44">
        <v>2</v>
      </c>
      <c r="J17" s="14"/>
      <c r="K17" s="16"/>
      <c r="L17" s="15"/>
      <c r="M17" s="15"/>
      <c r="N17" s="14"/>
      <c r="O17" s="14"/>
      <c r="V17" s="89">
        <f>G17-F17</f>
        <v>-8</v>
      </c>
      <c r="W17" s="15"/>
      <c r="X17" s="90">
        <f>G17/F17</f>
        <v>0.1111111111111111</v>
      </c>
    </row>
    <row r="18" spans="2:24" x14ac:dyDescent="0.2">
      <c r="B18" s="1"/>
      <c r="C18" s="1"/>
      <c r="D18" s="1"/>
      <c r="E18" s="1"/>
      <c r="F18" s="73"/>
      <c r="G18" s="79"/>
      <c r="H18" s="7"/>
      <c r="I18" s="7"/>
      <c r="J18" s="14"/>
      <c r="K18" s="16"/>
      <c r="L18" s="15"/>
      <c r="M18" s="15"/>
      <c r="N18" s="14"/>
      <c r="O18" s="14"/>
      <c r="V18" s="89"/>
      <c r="W18" s="15"/>
      <c r="X18" s="90"/>
    </row>
    <row r="19" spans="2:24" x14ac:dyDescent="0.2">
      <c r="B19" s="2"/>
      <c r="C19" s="2"/>
      <c r="D19" s="2"/>
      <c r="E19" s="2"/>
      <c r="F19" s="74"/>
      <c r="G19" s="80"/>
      <c r="H19" s="9"/>
      <c r="I19" s="9"/>
      <c r="J19" s="14"/>
      <c r="K19" s="16"/>
      <c r="L19" s="15"/>
      <c r="M19" s="15"/>
      <c r="N19" s="14"/>
      <c r="O19" s="14"/>
      <c r="V19" s="89"/>
      <c r="W19" s="15"/>
      <c r="X19" s="90"/>
    </row>
    <row r="20" spans="2:24" ht="15.75" x14ac:dyDescent="0.25">
      <c r="B20" s="45">
        <v>4</v>
      </c>
      <c r="C20" s="45" t="str">
        <f>IF(ISTEXT(act_4)=TRUE,act_4,"")</f>
        <v/>
      </c>
      <c r="D20" s="45" t="str">
        <f>IF(ISTEXT(act_4_desc)=TRUE,act_4_desc,"")</f>
        <v>public programs</v>
      </c>
      <c r="E20" s="46"/>
      <c r="F20" s="75">
        <v>4</v>
      </c>
      <c r="G20" s="81">
        <v>3</v>
      </c>
      <c r="H20" s="47">
        <v>4</v>
      </c>
      <c r="I20" s="47">
        <v>4</v>
      </c>
      <c r="J20" s="14"/>
      <c r="K20" s="16"/>
      <c r="L20" s="15"/>
      <c r="M20" s="15"/>
      <c r="N20" s="14"/>
      <c r="O20" s="14"/>
      <c r="V20" s="89">
        <f>G20-F20</f>
        <v>-1</v>
      </c>
      <c r="W20" s="15"/>
      <c r="X20" s="90">
        <f>G20/F20</f>
        <v>0.75</v>
      </c>
    </row>
    <row r="21" spans="2:24" x14ac:dyDescent="0.2">
      <c r="B21" s="2"/>
      <c r="C21" s="2"/>
      <c r="D21" s="2"/>
      <c r="E21" s="2"/>
      <c r="F21" s="74"/>
      <c r="G21" s="80"/>
      <c r="H21" s="9"/>
      <c r="I21" s="9"/>
      <c r="J21" s="14"/>
      <c r="K21" s="16"/>
      <c r="L21" s="15"/>
      <c r="M21" s="15"/>
      <c r="N21" s="14"/>
      <c r="O21" s="14"/>
      <c r="V21" s="89"/>
      <c r="W21" s="15"/>
      <c r="X21" s="90"/>
    </row>
    <row r="22" spans="2:24" x14ac:dyDescent="0.2">
      <c r="B22" s="1"/>
      <c r="C22" s="1"/>
      <c r="D22" s="1"/>
      <c r="E22" s="1"/>
      <c r="F22" s="73"/>
      <c r="G22" s="79"/>
      <c r="H22" s="7"/>
      <c r="I22" s="7"/>
      <c r="J22" s="14"/>
      <c r="K22" s="16"/>
      <c r="L22" s="15"/>
      <c r="M22" s="15"/>
      <c r="N22" s="14"/>
      <c r="O22" s="14"/>
      <c r="V22" s="89"/>
      <c r="W22" s="15"/>
      <c r="X22" s="90"/>
    </row>
    <row r="23" spans="2:24" ht="15.75" x14ac:dyDescent="0.25">
      <c r="B23" s="42">
        <v>5</v>
      </c>
      <c r="C23" s="42" t="str">
        <f>IF(ISTEXT(act_5)=TRUE,act_5,"")</f>
        <v/>
      </c>
      <c r="D23" s="42" t="str">
        <f>IF(ISTEXT(act_5_desc)=TRUE,act_5_desc,"")</f>
        <v>education</v>
      </c>
      <c r="E23" s="43"/>
      <c r="F23" s="72">
        <v>5</v>
      </c>
      <c r="G23" s="78">
        <v>2</v>
      </c>
      <c r="H23" s="44">
        <v>5</v>
      </c>
      <c r="I23" s="44">
        <v>10</v>
      </c>
      <c r="J23" s="14"/>
      <c r="K23" s="16"/>
      <c r="L23" s="15"/>
      <c r="M23" s="15"/>
      <c r="N23" s="14"/>
      <c r="O23" s="14"/>
      <c r="V23" s="89">
        <f>G23-F23</f>
        <v>-3</v>
      </c>
      <c r="W23" s="15"/>
      <c r="X23" s="90">
        <f>G23/F23</f>
        <v>0.4</v>
      </c>
    </row>
    <row r="24" spans="2:24" x14ac:dyDescent="0.2">
      <c r="B24" s="1"/>
      <c r="C24" s="1"/>
      <c r="D24" s="1"/>
      <c r="E24" s="1"/>
      <c r="F24" s="73"/>
      <c r="G24" s="79"/>
      <c r="H24" s="7"/>
      <c r="I24" s="7"/>
      <c r="J24" s="14"/>
      <c r="K24" s="16"/>
      <c r="L24" s="15"/>
      <c r="M24" s="15"/>
      <c r="N24" s="14"/>
      <c r="O24" s="14"/>
      <c r="V24" s="89"/>
      <c r="W24" s="15"/>
      <c r="X24" s="90"/>
    </row>
    <row r="25" spans="2:24" x14ac:dyDescent="0.2">
      <c r="B25" s="2"/>
      <c r="C25" s="2"/>
      <c r="D25" s="2"/>
      <c r="E25" s="2"/>
      <c r="F25" s="74"/>
      <c r="G25" s="80"/>
      <c r="H25" s="9"/>
      <c r="I25" s="9"/>
      <c r="J25" s="14"/>
      <c r="K25" s="16"/>
      <c r="L25" s="15"/>
      <c r="M25" s="15"/>
      <c r="N25" s="14"/>
      <c r="O25" s="14"/>
      <c r="V25" s="89"/>
      <c r="W25" s="15"/>
      <c r="X25" s="90"/>
    </row>
    <row r="26" spans="2:24" ht="15.75" x14ac:dyDescent="0.25">
      <c r="B26" s="45">
        <v>6</v>
      </c>
      <c r="C26" s="45" t="str">
        <f>IF(ISTEXT(act_6)=TRUE,act_6,"")</f>
        <v/>
      </c>
      <c r="D26" s="45" t="str">
        <f>IF(ISTEXT(act_6_desc)=TRUE,act_6_desc,"")</f>
        <v>research</v>
      </c>
      <c r="E26" s="46"/>
      <c r="F26" s="75">
        <v>4</v>
      </c>
      <c r="G26" s="81">
        <v>1</v>
      </c>
      <c r="H26" s="47">
        <v>3</v>
      </c>
      <c r="I26" s="47">
        <v>3</v>
      </c>
      <c r="J26" s="14"/>
      <c r="K26" s="16"/>
      <c r="L26" s="15"/>
      <c r="M26" s="15"/>
      <c r="N26" s="14"/>
      <c r="O26" s="14"/>
      <c r="V26" s="89">
        <f>G26-F26</f>
        <v>-3</v>
      </c>
      <c r="W26" s="15"/>
      <c r="X26" s="90">
        <f>G26/F26</f>
        <v>0.25</v>
      </c>
    </row>
    <row r="27" spans="2:24" x14ac:dyDescent="0.2">
      <c r="B27" s="2"/>
      <c r="C27" s="2"/>
      <c r="D27" s="2"/>
      <c r="E27" s="30"/>
      <c r="F27" s="76"/>
      <c r="G27" s="82"/>
      <c r="H27" s="13"/>
      <c r="I27" s="13"/>
      <c r="J27" s="14"/>
      <c r="K27" s="16"/>
      <c r="L27" s="15"/>
      <c r="M27" s="15"/>
      <c r="N27" s="14"/>
      <c r="O27" s="14"/>
      <c r="V27" s="89"/>
      <c r="W27" s="15"/>
      <c r="X27" s="90"/>
    </row>
    <row r="28" spans="2:24" x14ac:dyDescent="0.2">
      <c r="B28" s="1"/>
      <c r="C28" s="1"/>
      <c r="D28" s="1"/>
      <c r="E28" s="28"/>
      <c r="F28" s="77"/>
      <c r="G28" s="83"/>
      <c r="H28" s="12"/>
      <c r="I28" s="12"/>
      <c r="J28" s="14"/>
      <c r="K28" s="16"/>
      <c r="L28" s="15"/>
      <c r="M28" s="15"/>
      <c r="N28" s="14"/>
      <c r="O28" s="14"/>
      <c r="V28" s="89"/>
      <c r="W28" s="15"/>
      <c r="X28" s="90"/>
    </row>
    <row r="29" spans="2:24" ht="15.75" x14ac:dyDescent="0.25">
      <c r="B29" s="42">
        <v>7</v>
      </c>
      <c r="C29" s="42" t="str">
        <f>IF(ISTEXT(act_7)=TRUE,act_7,"")</f>
        <v/>
      </c>
      <c r="D29" s="42" t="str">
        <f>IF(ISTEXT(act_7_desc)=TRUE,act_7_desc,"")</f>
        <v>administration</v>
      </c>
      <c r="E29" s="43"/>
      <c r="F29" s="72">
        <v>8</v>
      </c>
      <c r="G29" s="78">
        <v>1</v>
      </c>
      <c r="H29" s="44">
        <v>-4</v>
      </c>
      <c r="I29" s="44">
        <v>9</v>
      </c>
      <c r="J29" s="14"/>
      <c r="K29" s="16"/>
      <c r="L29" s="15"/>
      <c r="M29" s="15"/>
      <c r="N29" s="14"/>
      <c r="O29" s="14"/>
      <c r="V29" s="89">
        <f>G29-F29</f>
        <v>-7</v>
      </c>
      <c r="W29" s="15"/>
      <c r="X29" s="90">
        <f>G29/F29</f>
        <v>0.125</v>
      </c>
    </row>
    <row r="30" spans="2:24" x14ac:dyDescent="0.2">
      <c r="B30" s="1"/>
      <c r="C30" s="1"/>
      <c r="D30" s="1"/>
      <c r="E30" s="28"/>
      <c r="F30" s="77"/>
      <c r="G30" s="83"/>
      <c r="H30" s="12"/>
      <c r="I30" s="12"/>
      <c r="J30" s="14"/>
      <c r="K30" s="16"/>
      <c r="L30" s="15"/>
      <c r="M30" s="15"/>
      <c r="N30" s="14"/>
      <c r="O30" s="14"/>
      <c r="V30" s="89"/>
      <c r="W30" s="15"/>
      <c r="X30" s="90"/>
    </row>
    <row r="31" spans="2:24" x14ac:dyDescent="0.2">
      <c r="B31" s="2"/>
      <c r="C31" s="2"/>
      <c r="D31" s="2"/>
      <c r="E31" s="30"/>
      <c r="F31" s="76"/>
      <c r="G31" s="82"/>
      <c r="H31" s="13"/>
      <c r="I31" s="13"/>
      <c r="J31" s="14"/>
      <c r="K31" s="16"/>
      <c r="L31" s="15"/>
      <c r="M31" s="15"/>
      <c r="N31" s="14"/>
      <c r="O31" s="14"/>
      <c r="V31" s="89"/>
      <c r="W31" s="15"/>
      <c r="X31" s="90"/>
    </row>
    <row r="32" spans="2:24" ht="15.75" x14ac:dyDescent="0.25">
      <c r="B32" s="45">
        <v>8</v>
      </c>
      <c r="C32" s="45" t="str">
        <f>IF(ISTEXT(act_8)=TRUE,act_8,"")</f>
        <v/>
      </c>
      <c r="D32" s="45" t="str">
        <f>IF(ISTEXT(act_8_desc)=TRUE,act_8_desc,"")</f>
        <v>development</v>
      </c>
      <c r="E32" s="46"/>
      <c r="F32" s="75">
        <v>2</v>
      </c>
      <c r="G32" s="81">
        <v>15</v>
      </c>
      <c r="H32" s="47">
        <v>0</v>
      </c>
      <c r="I32" s="47">
        <v>9</v>
      </c>
      <c r="J32" s="14"/>
      <c r="K32" s="16"/>
      <c r="L32" s="15"/>
      <c r="M32" s="15"/>
      <c r="N32" s="14"/>
      <c r="O32" s="14"/>
      <c r="V32" s="89">
        <f>G32-F32</f>
        <v>13</v>
      </c>
      <c r="W32" s="15"/>
      <c r="X32" s="90">
        <f>G32/F32</f>
        <v>7.5</v>
      </c>
    </row>
    <row r="33" spans="2:24" x14ac:dyDescent="0.2">
      <c r="B33" s="2"/>
      <c r="C33" s="2"/>
      <c r="D33" s="2"/>
      <c r="E33" s="30"/>
      <c r="F33" s="76"/>
      <c r="G33" s="82"/>
      <c r="H33" s="13"/>
      <c r="I33" s="13"/>
      <c r="J33" s="14"/>
      <c r="K33" s="16"/>
      <c r="L33" s="15"/>
      <c r="M33" s="15"/>
      <c r="N33" s="14"/>
      <c r="O33" s="14"/>
      <c r="V33" s="89"/>
      <c r="W33" s="15"/>
      <c r="X33" s="90"/>
    </row>
    <row r="34" spans="2:24" x14ac:dyDescent="0.2">
      <c r="B34" s="1"/>
      <c r="C34" s="1"/>
      <c r="D34" s="1"/>
      <c r="E34" s="28"/>
      <c r="F34" s="77"/>
      <c r="G34" s="83"/>
      <c r="H34" s="12"/>
      <c r="I34" s="12"/>
      <c r="J34" s="14"/>
      <c r="K34" s="16"/>
      <c r="L34" s="15"/>
      <c r="M34" s="15"/>
      <c r="N34" s="14"/>
      <c r="O34" s="14"/>
      <c r="V34" s="89"/>
      <c r="W34" s="15"/>
      <c r="X34" s="90"/>
    </row>
    <row r="35" spans="2:24" ht="15.75" x14ac:dyDescent="0.25">
      <c r="B35" s="42">
        <v>9</v>
      </c>
      <c r="C35" s="42" t="str">
        <f>IF(ISTEXT(act_9)=TRUE,act_9,"")</f>
        <v/>
      </c>
      <c r="D35" s="42" t="str">
        <f>IF(ISTEXT(act_9_desc)=TRUE,act_9_desc,"")</f>
        <v>shop</v>
      </c>
      <c r="E35" s="43"/>
      <c r="F35" s="72">
        <v>3</v>
      </c>
      <c r="G35" s="78">
        <v>4</v>
      </c>
      <c r="H35" s="44">
        <v>0</v>
      </c>
      <c r="I35" s="44">
        <v>5</v>
      </c>
      <c r="J35" s="14"/>
      <c r="K35" s="16"/>
      <c r="L35" s="15"/>
      <c r="M35" s="15"/>
      <c r="N35" s="14"/>
      <c r="O35" s="14"/>
      <c r="V35" s="89">
        <f>G35-F35</f>
        <v>1</v>
      </c>
      <c r="W35" s="15"/>
      <c r="X35" s="90">
        <f>G35/F35</f>
        <v>1.3333333333333333</v>
      </c>
    </row>
    <row r="36" spans="2:24" x14ac:dyDescent="0.2">
      <c r="B36" s="1"/>
      <c r="C36" s="1"/>
      <c r="D36" s="1"/>
      <c r="E36" s="28"/>
      <c r="F36" s="77"/>
      <c r="G36" s="83"/>
      <c r="H36" s="12"/>
      <c r="I36" s="12"/>
      <c r="J36" s="14"/>
      <c r="K36" s="16"/>
      <c r="L36" s="15"/>
      <c r="M36" s="15"/>
      <c r="N36" s="14"/>
      <c r="O36" s="14"/>
      <c r="V36" s="89"/>
      <c r="W36" s="15"/>
      <c r="X36" s="90"/>
    </row>
    <row r="37" spans="2:24" x14ac:dyDescent="0.2">
      <c r="B37" s="2"/>
      <c r="C37" s="2"/>
      <c r="D37" s="2"/>
      <c r="E37" s="30"/>
      <c r="F37" s="76"/>
      <c r="G37" s="82"/>
      <c r="H37" s="13"/>
      <c r="I37" s="13"/>
      <c r="J37" s="14"/>
      <c r="K37" s="16"/>
      <c r="L37" s="15"/>
      <c r="M37" s="15"/>
      <c r="N37" s="14"/>
      <c r="O37" s="14"/>
      <c r="V37" s="89"/>
      <c r="W37" s="15"/>
      <c r="X37" s="90"/>
    </row>
    <row r="38" spans="2:24" ht="15.75" x14ac:dyDescent="0.25">
      <c r="B38" s="45">
        <v>10</v>
      </c>
      <c r="C38" s="45" t="str">
        <f>IF(ISTEXT(act_10)=TRUE,act_10,"")</f>
        <v/>
      </c>
      <c r="D38" s="45" t="str">
        <f>IF(ISTEXT(act_10_desc)=TRUE,act_10_desc,"")</f>
        <v>food services</v>
      </c>
      <c r="E38" s="46"/>
      <c r="F38" s="75">
        <v>2</v>
      </c>
      <c r="G38" s="81">
        <v>3</v>
      </c>
      <c r="H38" s="47">
        <v>0</v>
      </c>
      <c r="I38" s="47">
        <v>3</v>
      </c>
      <c r="J38" s="14"/>
      <c r="K38" s="16"/>
      <c r="L38" s="15"/>
      <c r="M38" s="15"/>
      <c r="N38" s="14"/>
      <c r="O38" s="14"/>
      <c r="V38" s="89">
        <f>G38-F38</f>
        <v>1</v>
      </c>
      <c r="W38" s="15"/>
      <c r="X38" s="90">
        <f>G38/F38</f>
        <v>1.5</v>
      </c>
    </row>
    <row r="39" spans="2:24" ht="13.5" thickBot="1" x14ac:dyDescent="0.25">
      <c r="B39" s="2"/>
      <c r="C39" s="2"/>
      <c r="D39" s="2"/>
      <c r="E39" s="30"/>
      <c r="F39" s="13"/>
      <c r="G39" s="31"/>
      <c r="H39" s="13"/>
      <c r="I39" s="13"/>
      <c r="J39" s="14"/>
      <c r="K39" s="16"/>
      <c r="L39" s="15"/>
      <c r="M39" s="15"/>
      <c r="N39" s="14"/>
      <c r="O39" s="14"/>
      <c r="V39" s="23"/>
      <c r="W39" s="91"/>
      <c r="X39" s="92"/>
    </row>
    <row r="40" spans="2:24" x14ac:dyDescent="0.2">
      <c r="F40" s="6"/>
      <c r="G40" s="6"/>
      <c r="H40" s="6"/>
      <c r="I40" s="6"/>
      <c r="J40" s="14"/>
      <c r="K40" s="14"/>
      <c r="L40" s="14"/>
      <c r="M40" s="14"/>
      <c r="N40" s="14"/>
      <c r="O40" s="14"/>
    </row>
    <row r="41" spans="2:24" x14ac:dyDescent="0.2">
      <c r="E41" s="55"/>
      <c r="F41" s="56"/>
      <c r="G41" s="56"/>
      <c r="H41" s="56"/>
      <c r="I41" s="6"/>
      <c r="J41" s="14"/>
      <c r="K41" s="16"/>
      <c r="L41" s="22"/>
      <c r="M41" s="22"/>
      <c r="N41" s="14"/>
      <c r="O41" s="14"/>
    </row>
    <row r="42" spans="2:24" ht="15.75" x14ac:dyDescent="0.25">
      <c r="E42" s="55"/>
      <c r="F42" s="85"/>
      <c r="G42" s="56"/>
      <c r="H42" s="56"/>
      <c r="I42" s="6"/>
      <c r="J42" s="14"/>
      <c r="K42" s="14"/>
      <c r="L42" s="14"/>
      <c r="M42" s="14"/>
      <c r="N42" s="14"/>
      <c r="O42" s="14"/>
    </row>
    <row r="43" spans="2:24" ht="15.75" x14ac:dyDescent="0.25">
      <c r="E43" s="55"/>
      <c r="F43" s="85"/>
      <c r="G43" s="56"/>
      <c r="H43" s="56"/>
      <c r="I43" s="6"/>
      <c r="J43" s="14"/>
      <c r="K43" s="14"/>
      <c r="L43" s="14"/>
      <c r="M43" s="14"/>
      <c r="N43" s="14"/>
      <c r="O43" s="14"/>
    </row>
    <row r="44" spans="2:24" ht="15.75" x14ac:dyDescent="0.25">
      <c r="E44" s="55"/>
      <c r="F44" s="85"/>
      <c r="G44" s="56"/>
      <c r="H44" s="56"/>
      <c r="I44" s="6"/>
      <c r="J44" s="14"/>
      <c r="K44" s="14"/>
      <c r="L44" s="14"/>
      <c r="M44" s="14"/>
      <c r="N44" s="14"/>
      <c r="O44" s="14"/>
    </row>
    <row r="45" spans="2:24" ht="15.75" x14ac:dyDescent="0.25">
      <c r="E45" s="55"/>
      <c r="F45" s="85"/>
      <c r="G45" s="56"/>
      <c r="H45" s="56"/>
      <c r="I45" s="6"/>
      <c r="J45" s="14"/>
      <c r="K45" s="14"/>
      <c r="L45" s="14"/>
      <c r="M45" s="14"/>
      <c r="N45" s="14"/>
      <c r="O45" s="14"/>
    </row>
    <row r="46" spans="2:24" ht="15.75" x14ac:dyDescent="0.25">
      <c r="E46" s="55"/>
      <c r="F46" s="85"/>
      <c r="G46" s="56"/>
      <c r="H46" s="56"/>
      <c r="I46" s="6"/>
    </row>
    <row r="47" spans="2:24" ht="15.75" x14ac:dyDescent="0.25">
      <c r="E47" s="55"/>
      <c r="F47" s="85"/>
      <c r="G47" s="56"/>
      <c r="H47" s="56"/>
      <c r="I47" s="6"/>
    </row>
    <row r="48" spans="2:24" ht="15.75" x14ac:dyDescent="0.25">
      <c r="E48" s="55"/>
      <c r="F48" s="85"/>
      <c r="G48" s="56"/>
      <c r="H48" s="56"/>
      <c r="I48" s="6"/>
    </row>
    <row r="49" spans="5:9" ht="15.75" x14ac:dyDescent="0.25">
      <c r="E49" s="55"/>
      <c r="F49" s="85"/>
      <c r="G49" s="56"/>
      <c r="H49" s="56"/>
      <c r="I49" s="6"/>
    </row>
    <row r="50" spans="5:9" ht="15.75" x14ac:dyDescent="0.25">
      <c r="E50" s="55"/>
      <c r="F50" s="85"/>
      <c r="G50" s="56"/>
      <c r="H50" s="56"/>
      <c r="I50" s="6"/>
    </row>
    <row r="51" spans="5:9" ht="15.75" x14ac:dyDescent="0.25">
      <c r="E51" s="55"/>
      <c r="F51" s="85"/>
      <c r="G51" s="56"/>
      <c r="H51" s="56"/>
      <c r="I51" s="6"/>
    </row>
    <row r="52" spans="5:9" ht="15.75" x14ac:dyDescent="0.25">
      <c r="E52" s="55"/>
      <c r="F52" s="85"/>
      <c r="G52" s="56"/>
      <c r="H52" s="56"/>
      <c r="I52" s="6"/>
    </row>
    <row r="53" spans="5:9" ht="15.75" x14ac:dyDescent="0.25">
      <c r="E53" s="55"/>
      <c r="F53" s="85"/>
      <c r="G53" s="56"/>
      <c r="H53" s="56"/>
      <c r="I53" s="6"/>
    </row>
    <row r="54" spans="5:9" ht="15.75" x14ac:dyDescent="0.25">
      <c r="E54" s="55"/>
      <c r="F54" s="85"/>
      <c r="G54" s="56"/>
      <c r="H54" s="56"/>
      <c r="I54" s="6"/>
    </row>
    <row r="55" spans="5:9" ht="15.75" x14ac:dyDescent="0.25">
      <c r="E55" s="55"/>
      <c r="F55" s="85"/>
      <c r="G55" s="56"/>
      <c r="H55" s="56"/>
      <c r="I55" s="6"/>
    </row>
    <row r="56" spans="5:9" ht="15.75" x14ac:dyDescent="0.25">
      <c r="E56" s="55"/>
      <c r="F56" s="85"/>
      <c r="G56" s="56"/>
      <c r="H56" s="56"/>
      <c r="I56" s="6"/>
    </row>
    <row r="57" spans="5:9" ht="15.75" x14ac:dyDescent="0.25">
      <c r="E57" s="55"/>
      <c r="F57" s="85"/>
      <c r="G57" s="56"/>
      <c r="H57" s="56"/>
      <c r="I57" s="6"/>
    </row>
    <row r="58" spans="5:9" ht="15.75" x14ac:dyDescent="0.25">
      <c r="E58" s="55"/>
      <c r="F58" s="85"/>
      <c r="G58" s="56"/>
      <c r="H58" s="56"/>
      <c r="I58" s="6"/>
    </row>
    <row r="59" spans="5:9" ht="15.75" x14ac:dyDescent="0.25">
      <c r="E59" s="55"/>
      <c r="F59" s="85"/>
      <c r="G59" s="56"/>
      <c r="H59" s="56"/>
      <c r="I59" s="6"/>
    </row>
    <row r="60" spans="5:9" ht="15.75" x14ac:dyDescent="0.25">
      <c r="E60" s="55"/>
      <c r="F60" s="85"/>
      <c r="G60" s="56"/>
      <c r="H60" s="56"/>
      <c r="I60" s="6"/>
    </row>
    <row r="61" spans="5:9" ht="15.75" x14ac:dyDescent="0.25">
      <c r="E61" s="55"/>
      <c r="F61" s="85"/>
      <c r="G61" s="56"/>
      <c r="H61" s="56"/>
      <c r="I61" s="6"/>
    </row>
    <row r="62" spans="5:9" ht="15.75" x14ac:dyDescent="0.25">
      <c r="E62" s="55"/>
      <c r="F62" s="85"/>
      <c r="G62" s="56"/>
      <c r="H62" s="56"/>
      <c r="I62" s="6"/>
    </row>
    <row r="63" spans="5:9" ht="15.75" x14ac:dyDescent="0.25">
      <c r="E63" s="55"/>
      <c r="F63" s="85"/>
      <c r="G63" s="56"/>
      <c r="H63" s="56"/>
      <c r="I63" s="6"/>
    </row>
    <row r="64" spans="5:9" ht="15.75" x14ac:dyDescent="0.25">
      <c r="E64" s="55"/>
      <c r="F64" s="85"/>
      <c r="G64" s="56"/>
      <c r="H64" s="56"/>
      <c r="I64" s="6"/>
    </row>
    <row r="65" spans="5:9" ht="15.75" x14ac:dyDescent="0.25">
      <c r="E65" s="55"/>
      <c r="F65" s="85"/>
      <c r="G65" s="56"/>
      <c r="H65" s="56"/>
      <c r="I65" s="6"/>
    </row>
    <row r="66" spans="5:9" ht="15.75" x14ac:dyDescent="0.25">
      <c r="E66" s="55"/>
      <c r="F66" s="85"/>
      <c r="G66" s="56"/>
      <c r="H66" s="56"/>
      <c r="I66" s="6"/>
    </row>
    <row r="67" spans="5:9" ht="15.75" x14ac:dyDescent="0.25">
      <c r="E67" s="55"/>
      <c r="F67" s="85"/>
      <c r="G67" s="56"/>
      <c r="H67" s="56"/>
      <c r="I67" s="6"/>
    </row>
    <row r="68" spans="5:9" ht="15.75" x14ac:dyDescent="0.25">
      <c r="E68" s="55"/>
      <c r="F68" s="85"/>
      <c r="G68" s="56"/>
      <c r="H68" s="56"/>
      <c r="I68" s="6"/>
    </row>
    <row r="69" spans="5:9" ht="15.75" x14ac:dyDescent="0.25">
      <c r="E69" s="55"/>
      <c r="F69" s="85"/>
      <c r="G69" s="56"/>
      <c r="H69" s="56"/>
      <c r="I69" s="6"/>
    </row>
    <row r="70" spans="5:9" x14ac:dyDescent="0.2">
      <c r="F70" s="6"/>
      <c r="G70" s="6"/>
      <c r="H70" s="6"/>
      <c r="I70" s="6"/>
    </row>
    <row r="71" spans="5:9" x14ac:dyDescent="0.2">
      <c r="F71" s="6"/>
      <c r="G71" s="6"/>
      <c r="H71" s="6"/>
      <c r="I71" s="6"/>
    </row>
    <row r="72" spans="5:9" x14ac:dyDescent="0.2">
      <c r="F72" s="6"/>
      <c r="G72" s="6"/>
      <c r="H72" s="6"/>
      <c r="I72" s="6"/>
    </row>
    <row r="73" spans="5:9" x14ac:dyDescent="0.2">
      <c r="F73" s="6"/>
      <c r="G73" s="6"/>
      <c r="H73" s="6"/>
      <c r="I73" s="6"/>
    </row>
    <row r="74" spans="5:9" x14ac:dyDescent="0.2">
      <c r="F74" s="6"/>
      <c r="G74" s="6"/>
      <c r="H74" s="6"/>
      <c r="I74" s="6"/>
    </row>
    <row r="75" spans="5:9" x14ac:dyDescent="0.2">
      <c r="F75" s="6"/>
      <c r="G75" s="6"/>
      <c r="H75" s="6"/>
      <c r="I75" s="6"/>
    </row>
    <row r="76" spans="5:9" x14ac:dyDescent="0.2">
      <c r="F76" s="6"/>
      <c r="G76" s="6"/>
      <c r="H76" s="6"/>
      <c r="I76" s="6"/>
    </row>
    <row r="77" spans="5:9" x14ac:dyDescent="0.2">
      <c r="F77" s="6"/>
      <c r="G77" s="6"/>
      <c r="H77" s="6"/>
      <c r="I77" s="6"/>
    </row>
    <row r="78" spans="5:9" x14ac:dyDescent="0.2">
      <c r="F78" s="6"/>
      <c r="G78" s="6"/>
      <c r="H78" s="6"/>
      <c r="I78" s="6"/>
    </row>
    <row r="79" spans="5:9" x14ac:dyDescent="0.2">
      <c r="F79" s="6"/>
      <c r="G79" s="6"/>
      <c r="H79" s="6"/>
      <c r="I79" s="6"/>
    </row>
    <row r="80" spans="5:9" x14ac:dyDescent="0.2">
      <c r="F80" s="6"/>
      <c r="G80" s="6"/>
      <c r="H80" s="6"/>
      <c r="I80" s="6"/>
    </row>
    <row r="81" spans="6:9" x14ac:dyDescent="0.2">
      <c r="F81" s="6"/>
      <c r="G81" s="6"/>
      <c r="H81" s="6"/>
      <c r="I81" s="6"/>
    </row>
    <row r="82" spans="6:9" x14ac:dyDescent="0.2">
      <c r="F82" s="6"/>
      <c r="G82" s="6"/>
      <c r="H82" s="6"/>
      <c r="I82" s="6"/>
    </row>
    <row r="83" spans="6:9" x14ac:dyDescent="0.2">
      <c r="F83" s="6"/>
      <c r="G83" s="6"/>
      <c r="H83" s="6"/>
      <c r="I83" s="6"/>
    </row>
    <row r="84" spans="6:9" x14ac:dyDescent="0.2">
      <c r="F84" s="6"/>
      <c r="G84" s="6"/>
      <c r="H84" s="6"/>
      <c r="I84" s="6"/>
    </row>
    <row r="85" spans="6:9" x14ac:dyDescent="0.2">
      <c r="F85" s="6"/>
      <c r="G85" s="6"/>
      <c r="H85" s="6"/>
      <c r="I85" s="6"/>
    </row>
    <row r="86" spans="6:9" x14ac:dyDescent="0.2">
      <c r="F86" s="6"/>
      <c r="G86" s="6"/>
      <c r="H86" s="6"/>
      <c r="I86" s="6"/>
    </row>
    <row r="87" spans="6:9" x14ac:dyDescent="0.2">
      <c r="F87" s="6"/>
      <c r="G87" s="6"/>
      <c r="H87" s="6"/>
      <c r="I87" s="6"/>
    </row>
    <row r="88" spans="6:9" x14ac:dyDescent="0.2">
      <c r="F88" s="6"/>
      <c r="G88" s="6"/>
      <c r="H88" s="6"/>
      <c r="I88" s="6"/>
    </row>
    <row r="89" spans="6:9" x14ac:dyDescent="0.2">
      <c r="F89" s="6"/>
      <c r="G89" s="6"/>
      <c r="H89" s="6"/>
      <c r="I89" s="6"/>
    </row>
    <row r="90" spans="6:9" x14ac:dyDescent="0.2">
      <c r="F90" s="6"/>
      <c r="G90" s="6"/>
      <c r="H90" s="6"/>
      <c r="I90" s="6"/>
    </row>
    <row r="91" spans="6:9" x14ac:dyDescent="0.2">
      <c r="F91" s="6"/>
      <c r="G91" s="6"/>
      <c r="H91" s="6"/>
      <c r="I91" s="6"/>
    </row>
    <row r="92" spans="6:9" x14ac:dyDescent="0.2">
      <c r="F92" s="6"/>
      <c r="G92" s="6"/>
      <c r="H92" s="6"/>
      <c r="I92" s="6"/>
    </row>
    <row r="93" spans="6:9" x14ac:dyDescent="0.2">
      <c r="F93" s="6"/>
      <c r="G93" s="6"/>
      <c r="H93" s="6"/>
      <c r="I93" s="6"/>
    </row>
    <row r="94" spans="6:9" x14ac:dyDescent="0.2">
      <c r="F94" s="6"/>
      <c r="G94" s="6"/>
      <c r="H94" s="6"/>
      <c r="I94" s="6"/>
    </row>
    <row r="95" spans="6:9" x14ac:dyDescent="0.2">
      <c r="F95" s="6"/>
      <c r="G95" s="6"/>
      <c r="H95" s="6"/>
      <c r="I95" s="6"/>
    </row>
    <row r="96" spans="6:9" x14ac:dyDescent="0.2">
      <c r="F96" s="6"/>
      <c r="G96" s="6"/>
      <c r="H96" s="6"/>
      <c r="I96" s="6"/>
    </row>
    <row r="97" spans="6:9" x14ac:dyDescent="0.2">
      <c r="F97" s="6"/>
      <c r="G97" s="6"/>
      <c r="H97" s="6"/>
      <c r="I97" s="6"/>
    </row>
    <row r="98" spans="6:9" x14ac:dyDescent="0.2">
      <c r="F98" s="6"/>
      <c r="G98" s="6"/>
      <c r="H98" s="6"/>
      <c r="I98" s="6"/>
    </row>
    <row r="99" spans="6:9" x14ac:dyDescent="0.2">
      <c r="F99" s="6"/>
      <c r="G99" s="6"/>
      <c r="H99" s="6"/>
      <c r="I99" s="6"/>
    </row>
    <row r="100" spans="6:9" x14ac:dyDescent="0.2">
      <c r="F100" s="6"/>
      <c r="G100" s="6"/>
      <c r="H100" s="6"/>
      <c r="I100" s="6"/>
    </row>
    <row r="101" spans="6:9" x14ac:dyDescent="0.2">
      <c r="F101" s="6"/>
      <c r="G101" s="6"/>
      <c r="H101" s="6"/>
      <c r="I101" s="6"/>
    </row>
    <row r="102" spans="6:9" x14ac:dyDescent="0.2">
      <c r="F102" s="6"/>
      <c r="G102" s="6"/>
      <c r="H102" s="6"/>
      <c r="I102" s="6"/>
    </row>
    <row r="103" spans="6:9" x14ac:dyDescent="0.2">
      <c r="F103" s="6"/>
      <c r="G103" s="6"/>
      <c r="H103" s="6"/>
      <c r="I103" s="6"/>
    </row>
    <row r="104" spans="6:9" x14ac:dyDescent="0.2">
      <c r="F104" s="6"/>
      <c r="G104" s="6"/>
      <c r="H104" s="6"/>
      <c r="I104" s="6"/>
    </row>
    <row r="105" spans="6:9" x14ac:dyDescent="0.2">
      <c r="F105" s="6"/>
      <c r="G105" s="6"/>
      <c r="H105" s="6"/>
      <c r="I105" s="6"/>
    </row>
    <row r="106" spans="6:9" x14ac:dyDescent="0.2">
      <c r="F106" s="6"/>
      <c r="G106" s="6"/>
      <c r="H106" s="6"/>
      <c r="I106" s="6"/>
    </row>
    <row r="107" spans="6:9" x14ac:dyDescent="0.2">
      <c r="F107" s="6"/>
      <c r="G107" s="6"/>
      <c r="H107" s="6"/>
      <c r="I107" s="6"/>
    </row>
    <row r="108" spans="6:9" x14ac:dyDescent="0.2">
      <c r="F108" s="6"/>
      <c r="G108" s="6"/>
      <c r="H108" s="6"/>
      <c r="I108" s="6"/>
    </row>
    <row r="109" spans="6:9" x14ac:dyDescent="0.2">
      <c r="F109" s="6"/>
      <c r="G109" s="6"/>
      <c r="H109" s="6"/>
      <c r="I109" s="6"/>
    </row>
    <row r="110" spans="6:9" x14ac:dyDescent="0.2">
      <c r="F110" s="6"/>
      <c r="G110" s="6"/>
      <c r="H110" s="6"/>
      <c r="I110" s="6"/>
    </row>
    <row r="111" spans="6:9" x14ac:dyDescent="0.2">
      <c r="F111" s="6"/>
      <c r="G111" s="6"/>
      <c r="H111" s="6"/>
      <c r="I111" s="6"/>
    </row>
    <row r="112" spans="6:9" x14ac:dyDescent="0.2">
      <c r="F112" s="6"/>
      <c r="G112" s="6"/>
      <c r="H112" s="6"/>
      <c r="I112" s="6"/>
    </row>
    <row r="113" spans="6:9" x14ac:dyDescent="0.2">
      <c r="F113" s="6"/>
      <c r="G113" s="6"/>
      <c r="H113" s="6"/>
      <c r="I113" s="6"/>
    </row>
    <row r="114" spans="6:9" x14ac:dyDescent="0.2">
      <c r="F114" s="6"/>
      <c r="G114" s="6"/>
      <c r="H114" s="6"/>
      <c r="I114" s="6"/>
    </row>
    <row r="115" spans="6:9" x14ac:dyDescent="0.2">
      <c r="F115" s="6"/>
      <c r="G115" s="6"/>
      <c r="H115" s="6"/>
      <c r="I115" s="6"/>
    </row>
    <row r="116" spans="6:9" x14ac:dyDescent="0.2">
      <c r="F116" s="6"/>
      <c r="G116" s="6"/>
      <c r="H116" s="6"/>
      <c r="I116" s="6"/>
    </row>
    <row r="117" spans="6:9" x14ac:dyDescent="0.2">
      <c r="F117" s="6"/>
      <c r="G117" s="6"/>
      <c r="H117" s="6"/>
      <c r="I117" s="6"/>
    </row>
    <row r="118" spans="6:9" x14ac:dyDescent="0.2">
      <c r="F118" s="6"/>
      <c r="G118" s="6"/>
      <c r="H118" s="6"/>
      <c r="I118" s="6"/>
    </row>
    <row r="119" spans="6:9" x14ac:dyDescent="0.2">
      <c r="F119" s="6"/>
      <c r="G119" s="6"/>
      <c r="H119" s="6"/>
      <c r="I119" s="6"/>
    </row>
    <row r="120" spans="6:9" x14ac:dyDescent="0.2">
      <c r="F120" s="6"/>
      <c r="G120" s="6"/>
      <c r="H120" s="6"/>
      <c r="I120" s="6"/>
    </row>
    <row r="121" spans="6:9" x14ac:dyDescent="0.2">
      <c r="F121" s="6"/>
      <c r="G121" s="6"/>
      <c r="H121" s="6"/>
      <c r="I121" s="6"/>
    </row>
    <row r="122" spans="6:9" x14ac:dyDescent="0.2">
      <c r="F122" s="6"/>
      <c r="G122" s="6"/>
      <c r="H122" s="6"/>
      <c r="I122" s="6"/>
    </row>
    <row r="123" spans="6:9" x14ac:dyDescent="0.2">
      <c r="F123" s="6"/>
      <c r="G123" s="6"/>
      <c r="H123" s="6"/>
      <c r="I123" s="6"/>
    </row>
    <row r="124" spans="6:9" x14ac:dyDescent="0.2">
      <c r="F124" s="6"/>
      <c r="G124" s="6"/>
      <c r="H124" s="6"/>
      <c r="I124" s="6"/>
    </row>
    <row r="125" spans="6:9" x14ac:dyDescent="0.2">
      <c r="F125" s="6"/>
      <c r="G125" s="6"/>
      <c r="H125" s="6"/>
      <c r="I125" s="6"/>
    </row>
    <row r="126" spans="6:9" x14ac:dyDescent="0.2">
      <c r="F126" s="6"/>
      <c r="G126" s="6"/>
      <c r="H126" s="6"/>
      <c r="I126" s="6"/>
    </row>
    <row r="127" spans="6:9" x14ac:dyDescent="0.2">
      <c r="F127" s="6"/>
      <c r="G127" s="6"/>
      <c r="H127" s="6"/>
      <c r="I127" s="6"/>
    </row>
    <row r="128" spans="6:9" x14ac:dyDescent="0.2">
      <c r="F128" s="6"/>
      <c r="G128" s="6"/>
      <c r="H128" s="6"/>
      <c r="I128" s="6"/>
    </row>
    <row r="129" spans="6:9" x14ac:dyDescent="0.2">
      <c r="F129" s="6"/>
      <c r="G129" s="6"/>
      <c r="H129" s="6"/>
      <c r="I129" s="6"/>
    </row>
    <row r="130" spans="6:9" x14ac:dyDescent="0.2">
      <c r="F130" s="6"/>
      <c r="G130" s="6"/>
      <c r="H130" s="6"/>
      <c r="I130" s="6"/>
    </row>
    <row r="131" spans="6:9" x14ac:dyDescent="0.2">
      <c r="F131" s="6"/>
      <c r="G131" s="6"/>
      <c r="H131" s="6"/>
      <c r="I131" s="6"/>
    </row>
    <row r="132" spans="6:9" x14ac:dyDescent="0.2">
      <c r="F132" s="6"/>
      <c r="G132" s="6"/>
      <c r="H132" s="6"/>
      <c r="I132" s="6"/>
    </row>
    <row r="133" spans="6:9" x14ac:dyDescent="0.2">
      <c r="F133" s="6"/>
      <c r="G133" s="6"/>
      <c r="H133" s="6"/>
      <c r="I133" s="6"/>
    </row>
    <row r="134" spans="6:9" x14ac:dyDescent="0.2">
      <c r="F134" s="6"/>
      <c r="G134" s="6"/>
      <c r="H134" s="6"/>
      <c r="I134" s="6"/>
    </row>
    <row r="135" spans="6:9" x14ac:dyDescent="0.2">
      <c r="F135" s="6"/>
      <c r="G135" s="6"/>
      <c r="H135" s="6"/>
      <c r="I135" s="6"/>
    </row>
    <row r="136" spans="6:9" x14ac:dyDescent="0.2">
      <c r="F136" s="6"/>
      <c r="G136" s="6"/>
      <c r="H136" s="6"/>
      <c r="I136" s="6"/>
    </row>
    <row r="137" spans="6:9" x14ac:dyDescent="0.2">
      <c r="F137" s="6"/>
      <c r="G137" s="6"/>
      <c r="H137" s="6"/>
      <c r="I137" s="6"/>
    </row>
    <row r="138" spans="6:9" x14ac:dyDescent="0.2">
      <c r="F138" s="6"/>
      <c r="G138" s="6"/>
      <c r="H138" s="6"/>
      <c r="I138" s="6"/>
    </row>
    <row r="139" spans="6:9" x14ac:dyDescent="0.2">
      <c r="F139" s="6"/>
      <c r="G139" s="6"/>
      <c r="H139" s="6"/>
      <c r="I139" s="6"/>
    </row>
    <row r="140" spans="6:9" x14ac:dyDescent="0.2">
      <c r="F140" s="6"/>
      <c r="G140" s="6"/>
      <c r="H140" s="6"/>
      <c r="I140" s="6"/>
    </row>
    <row r="141" spans="6:9" x14ac:dyDescent="0.2">
      <c r="F141" s="6"/>
      <c r="G141" s="6"/>
      <c r="H141" s="6"/>
      <c r="I141" s="6"/>
    </row>
    <row r="142" spans="6:9" x14ac:dyDescent="0.2">
      <c r="F142" s="6"/>
      <c r="G142" s="6"/>
      <c r="H142" s="6"/>
      <c r="I142" s="6"/>
    </row>
    <row r="143" spans="6:9" x14ac:dyDescent="0.2">
      <c r="F143" s="6"/>
      <c r="G143" s="6"/>
      <c r="H143" s="6"/>
      <c r="I143" s="6"/>
    </row>
    <row r="144" spans="6:9" x14ac:dyDescent="0.2">
      <c r="F144" s="6"/>
      <c r="G144" s="6"/>
      <c r="H144" s="6"/>
      <c r="I144" s="6"/>
    </row>
    <row r="145" spans="6:9" x14ac:dyDescent="0.2">
      <c r="F145" s="6"/>
      <c r="G145" s="6"/>
      <c r="H145" s="6"/>
      <c r="I145" s="6"/>
    </row>
    <row r="146" spans="6:9" x14ac:dyDescent="0.2">
      <c r="F146" s="6"/>
      <c r="G146" s="6"/>
      <c r="H146" s="6"/>
      <c r="I146" s="6"/>
    </row>
    <row r="147" spans="6:9" x14ac:dyDescent="0.2">
      <c r="F147" s="6"/>
      <c r="G147" s="6"/>
      <c r="H147" s="6"/>
      <c r="I147" s="6"/>
    </row>
    <row r="148" spans="6:9" x14ac:dyDescent="0.2">
      <c r="F148" s="6"/>
      <c r="G148" s="6"/>
      <c r="H148" s="6"/>
      <c r="I148" s="6"/>
    </row>
    <row r="149" spans="6:9" x14ac:dyDescent="0.2">
      <c r="F149" s="6"/>
      <c r="G149" s="6"/>
      <c r="H149" s="6"/>
      <c r="I149" s="6"/>
    </row>
    <row r="150" spans="6:9" x14ac:dyDescent="0.2">
      <c r="F150" s="6"/>
      <c r="G150" s="6"/>
      <c r="H150" s="6"/>
      <c r="I150" s="6"/>
    </row>
    <row r="151" spans="6:9" x14ac:dyDescent="0.2">
      <c r="F151" s="6"/>
      <c r="G151" s="6"/>
      <c r="H151" s="6"/>
      <c r="I151" s="6"/>
    </row>
    <row r="152" spans="6:9" x14ac:dyDescent="0.2">
      <c r="F152" s="6"/>
      <c r="G152" s="6"/>
      <c r="H152" s="6"/>
      <c r="I152" s="6"/>
    </row>
    <row r="153" spans="6:9" x14ac:dyDescent="0.2">
      <c r="F153" s="6"/>
      <c r="G153" s="6"/>
      <c r="H153" s="6"/>
      <c r="I153" s="6"/>
    </row>
    <row r="154" spans="6:9" x14ac:dyDescent="0.2">
      <c r="F154" s="6"/>
      <c r="G154" s="6"/>
      <c r="H154" s="6"/>
      <c r="I154" s="6"/>
    </row>
    <row r="155" spans="6:9" x14ac:dyDescent="0.2">
      <c r="F155" s="6"/>
      <c r="G155" s="6"/>
      <c r="H155" s="6"/>
      <c r="I155" s="6"/>
    </row>
  </sheetData>
  <mergeCells count="3">
    <mergeCell ref="V8:X8"/>
    <mergeCell ref="V6:X6"/>
    <mergeCell ref="V7:X7"/>
  </mergeCells>
  <pageMargins left="0.75" right="0.75" top="1" bottom="1" header="0.5" footer="0.5"/>
  <headerFooter alignWithMargins="0"/>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8"/>
  <dimension ref="A1:AA155"/>
  <sheetViews>
    <sheetView showGridLines="0" showRowColHeaders="0" zoomScale="90" zoomScaleNormal="90" zoomScalePageLayoutView="90" workbookViewId="0">
      <selection activeCell="F39" sqref="F39"/>
    </sheetView>
  </sheetViews>
  <sheetFormatPr defaultColWidth="8.7109375" defaultRowHeight="12.75" x14ac:dyDescent="0.2"/>
  <cols>
    <col min="1" max="1" width="2.7109375" customWidth="1"/>
    <col min="2" max="2" width="9.7109375" customWidth="1"/>
    <col min="3" max="3" width="20.7109375" customWidth="1"/>
    <col min="4" max="4" width="54.7109375" customWidth="1"/>
    <col min="5" max="9" width="8.7109375" customWidth="1"/>
    <col min="10" max="10" width="3.7109375" customWidth="1"/>
    <col min="11" max="11" width="8.28515625" bestFit="1" customWidth="1"/>
    <col min="12" max="12" width="7.42578125" bestFit="1" customWidth="1"/>
    <col min="13" max="13" width="13.140625" bestFit="1" customWidth="1"/>
  </cols>
  <sheetData>
    <row r="1" spans="1:27" ht="15.75" x14ac:dyDescent="0.25">
      <c r="A1" s="3"/>
      <c r="B1" s="33" t="s">
        <v>6</v>
      </c>
      <c r="C1" s="33" t="str">
        <f>user2</f>
        <v>Beta</v>
      </c>
      <c r="D1" s="3"/>
      <c r="E1" s="3"/>
      <c r="F1" s="5"/>
      <c r="G1" s="5"/>
      <c r="H1" s="5"/>
      <c r="I1" s="5"/>
      <c r="J1" s="3"/>
      <c r="K1" s="3"/>
      <c r="L1" s="3"/>
      <c r="M1" s="3"/>
      <c r="N1" s="3"/>
      <c r="O1" s="3"/>
      <c r="P1" s="3"/>
      <c r="Q1" s="3"/>
      <c r="R1" s="3"/>
      <c r="S1" s="3"/>
      <c r="T1" s="3"/>
      <c r="U1" s="3"/>
      <c r="V1" s="3"/>
      <c r="W1" s="3"/>
      <c r="X1" s="3"/>
      <c r="Y1" s="3"/>
      <c r="Z1" s="3"/>
      <c r="AA1" s="3"/>
    </row>
    <row r="2" spans="1:27" ht="15.75" x14ac:dyDescent="0.25">
      <c r="A2" s="3"/>
      <c r="B2" s="4"/>
      <c r="C2" s="3"/>
      <c r="D2" s="3"/>
      <c r="E2" s="3"/>
      <c r="F2" s="5"/>
      <c r="G2" s="5"/>
      <c r="H2" s="5"/>
      <c r="I2" s="5"/>
      <c r="J2" s="3"/>
      <c r="K2" s="3"/>
      <c r="L2" s="3"/>
      <c r="M2" s="3"/>
      <c r="N2" s="3"/>
      <c r="O2" s="3"/>
      <c r="P2" s="3"/>
      <c r="Q2" s="3"/>
      <c r="R2" s="3"/>
      <c r="S2" s="3"/>
      <c r="T2" s="3"/>
      <c r="U2" s="3"/>
      <c r="V2" s="3"/>
      <c r="W2" s="3"/>
      <c r="X2" s="3"/>
      <c r="Y2" s="3"/>
      <c r="Z2" s="3"/>
      <c r="AA2" s="3"/>
    </row>
    <row r="3" spans="1:27" ht="15.75" x14ac:dyDescent="0.25">
      <c r="A3" s="3"/>
      <c r="B3" s="4"/>
      <c r="C3" s="3"/>
      <c r="D3" s="3"/>
      <c r="E3" s="3"/>
      <c r="F3" s="5"/>
      <c r="G3" s="5"/>
      <c r="H3" s="5"/>
      <c r="I3" s="5"/>
      <c r="J3" s="3"/>
      <c r="L3" s="3"/>
      <c r="M3" s="3"/>
      <c r="N3" s="3"/>
      <c r="O3" s="3"/>
      <c r="P3" s="3"/>
      <c r="Q3" s="3"/>
      <c r="R3" s="3"/>
      <c r="S3" s="3"/>
      <c r="T3" s="3"/>
      <c r="U3" s="3"/>
      <c r="V3" s="3"/>
      <c r="W3" s="3"/>
      <c r="X3" s="3"/>
      <c r="Y3" s="3"/>
      <c r="Z3" s="3"/>
      <c r="AA3" s="3"/>
    </row>
    <row r="4" spans="1:27" ht="15.75" x14ac:dyDescent="0.25">
      <c r="A4" s="3"/>
      <c r="B4" s="4"/>
      <c r="C4" s="3"/>
      <c r="D4" s="3"/>
      <c r="E4" s="3"/>
      <c r="F4" s="5"/>
      <c r="G4" s="5"/>
      <c r="H4" s="5"/>
      <c r="I4" s="5"/>
      <c r="J4" s="26"/>
      <c r="K4" s="26"/>
      <c r="L4" s="26"/>
      <c r="M4" s="26"/>
      <c r="N4" s="26"/>
      <c r="O4" s="26"/>
      <c r="P4" s="3"/>
      <c r="Q4" s="3"/>
      <c r="R4" s="3"/>
      <c r="S4" s="3"/>
      <c r="T4" s="3"/>
      <c r="U4" s="3"/>
      <c r="V4" s="3"/>
      <c r="W4" s="3"/>
      <c r="X4" s="3"/>
      <c r="Y4" s="3"/>
      <c r="Z4" s="3"/>
      <c r="AA4" s="3"/>
    </row>
    <row r="5" spans="1:27" ht="16.5" thickBot="1" x14ac:dyDescent="0.3">
      <c r="A5" s="3"/>
      <c r="B5" s="4"/>
      <c r="C5" s="3"/>
      <c r="D5" s="3"/>
      <c r="E5" s="3"/>
      <c r="F5" s="5"/>
      <c r="G5" s="5"/>
      <c r="H5" s="5"/>
      <c r="I5" s="5"/>
      <c r="J5" s="26"/>
      <c r="K5" s="26"/>
      <c r="L5" s="3"/>
      <c r="M5" s="26"/>
      <c r="N5" s="26"/>
      <c r="O5" s="26"/>
      <c r="P5" s="3"/>
      <c r="Q5" s="3"/>
      <c r="R5" s="3"/>
      <c r="S5" s="3"/>
      <c r="T5" s="3"/>
      <c r="U5" s="3"/>
      <c r="V5" s="3"/>
      <c r="W5" s="3"/>
      <c r="X5" s="3"/>
      <c r="Y5" s="3"/>
      <c r="Z5" s="3"/>
      <c r="AA5" s="3"/>
    </row>
    <row r="6" spans="1:27" ht="15.75" x14ac:dyDescent="0.25">
      <c r="A6" s="3"/>
      <c r="B6" s="4"/>
      <c r="C6" s="3"/>
      <c r="D6" s="3"/>
      <c r="E6" s="3"/>
      <c r="F6" s="5"/>
      <c r="G6" s="5"/>
      <c r="H6" s="5"/>
      <c r="I6" s="5"/>
      <c r="J6" s="26"/>
      <c r="L6" s="26"/>
      <c r="M6" s="26"/>
      <c r="N6" s="26"/>
      <c r="O6" s="26"/>
      <c r="P6" s="3"/>
      <c r="Q6" s="3"/>
      <c r="R6" s="3"/>
      <c r="S6" s="3"/>
      <c r="T6" s="3"/>
      <c r="U6" s="3"/>
      <c r="V6" s="190" t="s">
        <v>34</v>
      </c>
      <c r="W6" s="191"/>
      <c r="X6" s="192"/>
      <c r="Y6" s="3"/>
      <c r="Z6" s="3"/>
      <c r="AA6" s="3"/>
    </row>
    <row r="7" spans="1:27" ht="15.75" x14ac:dyDescent="0.25">
      <c r="A7" s="3"/>
      <c r="B7" s="3"/>
      <c r="C7" s="3"/>
      <c r="D7" s="3"/>
      <c r="E7" s="3"/>
      <c r="F7" s="3"/>
      <c r="G7" s="3"/>
      <c r="H7" s="3"/>
      <c r="I7" s="3"/>
      <c r="J7" s="27"/>
      <c r="K7" s="27"/>
      <c r="L7" s="27"/>
      <c r="M7" s="27"/>
      <c r="N7" s="26"/>
      <c r="O7" s="26"/>
      <c r="P7" s="3"/>
      <c r="Q7" s="3"/>
      <c r="R7" s="3"/>
      <c r="S7" s="3"/>
      <c r="T7" s="3"/>
      <c r="U7" s="3"/>
      <c r="V7" s="187" t="s">
        <v>35</v>
      </c>
      <c r="W7" s="188"/>
      <c r="X7" s="189"/>
      <c r="Y7" s="3"/>
      <c r="Z7" s="3"/>
      <c r="AA7" s="3"/>
    </row>
    <row r="8" spans="1:27" ht="15.75" x14ac:dyDescent="0.25">
      <c r="F8" s="48" t="str">
        <f>Facilitator!$D$34</f>
        <v>Cost</v>
      </c>
      <c r="G8" s="48" t="str">
        <f>Facilitator!$D$35</f>
        <v>Revenue</v>
      </c>
      <c r="H8" s="48" t="str">
        <f>Facilitator!$D$36</f>
        <v xml:space="preserve">Mission </v>
      </c>
      <c r="I8" s="48" t="str">
        <f>Facilitator!$D$37</f>
        <v>Merit</v>
      </c>
      <c r="J8" s="15"/>
      <c r="K8" s="15"/>
      <c r="L8" s="15"/>
      <c r="M8" s="15"/>
      <c r="N8" s="14"/>
      <c r="O8" s="14"/>
      <c r="V8" s="187" t="s">
        <v>30</v>
      </c>
      <c r="W8" s="188"/>
      <c r="X8" s="189"/>
    </row>
    <row r="9" spans="1:27" x14ac:dyDescent="0.2">
      <c r="B9" s="32" t="s">
        <v>0</v>
      </c>
      <c r="C9" s="32" t="s">
        <v>1</v>
      </c>
      <c r="D9" s="32" t="s">
        <v>2</v>
      </c>
      <c r="F9" s="48" t="str">
        <f>Facilitator!$F$34</f>
        <v>in $1000's</v>
      </c>
      <c r="G9" s="48" t="str">
        <f>Facilitator!$F$35</f>
        <v>in $1000's</v>
      </c>
      <c r="H9" s="49" t="s">
        <v>7</v>
      </c>
      <c r="I9" s="49" t="s">
        <v>8</v>
      </c>
      <c r="J9" s="20"/>
      <c r="K9" s="15"/>
      <c r="L9" s="20"/>
      <c r="M9" s="20"/>
      <c r="N9" s="14"/>
      <c r="O9" s="14"/>
      <c r="V9" s="87" t="s">
        <v>33</v>
      </c>
      <c r="W9" s="15"/>
      <c r="X9" s="88" t="s">
        <v>32</v>
      </c>
    </row>
    <row r="10" spans="1:27" x14ac:dyDescent="0.2">
      <c r="B10" s="1"/>
      <c r="C10" s="1"/>
      <c r="D10" s="1"/>
      <c r="E10" s="1"/>
      <c r="F10" s="7"/>
      <c r="G10" s="8"/>
      <c r="H10" s="7"/>
      <c r="I10" s="7"/>
      <c r="J10" s="15"/>
      <c r="K10" s="15"/>
      <c r="L10" s="15"/>
      <c r="M10" s="15"/>
      <c r="N10" s="14"/>
      <c r="O10" s="14"/>
      <c r="V10" s="18"/>
      <c r="W10" s="15"/>
      <c r="X10" s="19"/>
    </row>
    <row r="11" spans="1:27" ht="15.75" x14ac:dyDescent="0.25">
      <c r="B11" s="42">
        <v>1</v>
      </c>
      <c r="C11" s="42" t="str">
        <f>IF(ISTEXT(act_1)=TRUE,act_1,"")</f>
        <v/>
      </c>
      <c r="D11" s="42" t="str">
        <f>IF(ISTEXT(act_1_desc)=TRUE,act_1_desc,"")</f>
        <v>permanent exhibits</v>
      </c>
      <c r="E11" s="43"/>
      <c r="F11" s="72">
        <v>3</v>
      </c>
      <c r="G11" s="78">
        <v>3</v>
      </c>
      <c r="H11" s="44">
        <v>1</v>
      </c>
      <c r="I11" s="44">
        <v>6</v>
      </c>
      <c r="J11" s="15"/>
      <c r="K11" s="16"/>
      <c r="L11" s="15"/>
      <c r="M11" s="15"/>
      <c r="N11" s="14"/>
      <c r="O11" s="14"/>
      <c r="V11" s="89">
        <f>G11-F11</f>
        <v>0</v>
      </c>
      <c r="W11" s="15"/>
      <c r="X11" s="90">
        <f>G11/F11</f>
        <v>1</v>
      </c>
    </row>
    <row r="12" spans="1:27" x14ac:dyDescent="0.2">
      <c r="B12" s="1"/>
      <c r="C12" s="1"/>
      <c r="D12" s="1"/>
      <c r="E12" s="1"/>
      <c r="F12" s="73"/>
      <c r="G12" s="79"/>
      <c r="H12" s="7"/>
      <c r="I12" s="7"/>
      <c r="J12" s="15"/>
      <c r="K12" s="16"/>
      <c r="L12" s="15"/>
      <c r="M12" s="15"/>
      <c r="N12" s="14"/>
      <c r="O12" s="14"/>
      <c r="V12" s="89"/>
      <c r="W12" s="15"/>
      <c r="X12" s="90"/>
    </row>
    <row r="13" spans="1:27" x14ac:dyDescent="0.2">
      <c r="B13" s="2"/>
      <c r="C13" s="2"/>
      <c r="D13" s="2"/>
      <c r="E13" s="2"/>
      <c r="F13" s="74"/>
      <c r="G13" s="80"/>
      <c r="H13" s="9"/>
      <c r="I13" s="9"/>
      <c r="J13" s="15"/>
      <c r="K13" s="16"/>
      <c r="L13" s="15"/>
      <c r="M13" s="15"/>
      <c r="N13" s="14"/>
      <c r="O13" s="14"/>
      <c r="V13" s="89"/>
      <c r="W13" s="15"/>
      <c r="X13" s="90"/>
    </row>
    <row r="14" spans="1:27" ht="15.75" x14ac:dyDescent="0.25">
      <c r="B14" s="45">
        <v>2</v>
      </c>
      <c r="C14" s="45" t="str">
        <f>IF(ISTEXT(act_2)=TRUE,act_2,"")</f>
        <v/>
      </c>
      <c r="D14" s="45" t="str">
        <f>IF(ISTEXT(act_2_desc)=TRUE,act_2_desc,"")</f>
        <v>special exhibitions</v>
      </c>
      <c r="E14" s="46"/>
      <c r="F14" s="75">
        <v>5</v>
      </c>
      <c r="G14" s="81">
        <v>4</v>
      </c>
      <c r="H14" s="47">
        <v>2</v>
      </c>
      <c r="I14" s="47">
        <v>5</v>
      </c>
      <c r="J14" s="15"/>
      <c r="K14" s="16"/>
      <c r="L14" s="15"/>
      <c r="M14" s="15"/>
      <c r="N14" s="14"/>
      <c r="O14" s="14"/>
      <c r="V14" s="89">
        <f>G14-F14</f>
        <v>-1</v>
      </c>
      <c r="W14" s="15"/>
      <c r="X14" s="90">
        <f>G14/F14</f>
        <v>0.8</v>
      </c>
    </row>
    <row r="15" spans="1:27" x14ac:dyDescent="0.2">
      <c r="B15" s="2"/>
      <c r="C15" s="2"/>
      <c r="D15" s="2"/>
      <c r="E15" s="2"/>
      <c r="F15" s="74"/>
      <c r="G15" s="80"/>
      <c r="H15" s="9"/>
      <c r="I15" s="9"/>
      <c r="J15" s="15"/>
      <c r="K15" s="16"/>
      <c r="L15" s="15"/>
      <c r="M15" s="15"/>
      <c r="N15" s="14"/>
      <c r="O15" s="14"/>
      <c r="V15" s="89"/>
      <c r="W15" s="15"/>
      <c r="X15" s="90"/>
    </row>
    <row r="16" spans="1:27" x14ac:dyDescent="0.2">
      <c r="B16" s="1"/>
      <c r="C16" s="1"/>
      <c r="D16" s="1"/>
      <c r="E16" s="1"/>
      <c r="F16" s="73"/>
      <c r="G16" s="79"/>
      <c r="H16" s="7"/>
      <c r="I16" s="7"/>
      <c r="J16" s="15"/>
      <c r="K16" s="16"/>
      <c r="L16" s="15"/>
      <c r="M16" s="15"/>
      <c r="N16" s="14"/>
      <c r="O16" s="14"/>
      <c r="V16" s="89"/>
      <c r="W16" s="15"/>
      <c r="X16" s="90"/>
    </row>
    <row r="17" spans="2:24" ht="15.75" x14ac:dyDescent="0.25">
      <c r="B17" s="42">
        <v>3</v>
      </c>
      <c r="C17" s="42" t="str">
        <f>IF(ISTEXT(act_3)=TRUE,act_3,"")</f>
        <v/>
      </c>
      <c r="D17" s="42" t="str">
        <f>IF(ISTEXT(act_3_desc)=TRUE,act_3_desc,"")</f>
        <v>collections/conservation</v>
      </c>
      <c r="E17" s="43"/>
      <c r="F17" s="72">
        <v>8</v>
      </c>
      <c r="G17" s="78">
        <v>1</v>
      </c>
      <c r="H17" s="44">
        <v>3</v>
      </c>
      <c r="I17" s="44">
        <v>4</v>
      </c>
      <c r="J17" s="15"/>
      <c r="K17" s="16"/>
      <c r="L17" s="15"/>
      <c r="M17" s="15"/>
      <c r="N17" s="14"/>
      <c r="O17" s="14"/>
      <c r="V17" s="89">
        <f>G17-F17</f>
        <v>-7</v>
      </c>
      <c r="W17" s="15"/>
      <c r="X17" s="90">
        <f>G17/F17</f>
        <v>0.125</v>
      </c>
    </row>
    <row r="18" spans="2:24" x14ac:dyDescent="0.2">
      <c r="B18" s="1"/>
      <c r="C18" s="1"/>
      <c r="D18" s="1"/>
      <c r="E18" s="1"/>
      <c r="F18" s="73"/>
      <c r="G18" s="79"/>
      <c r="H18" s="7"/>
      <c r="I18" s="7"/>
      <c r="J18" s="15"/>
      <c r="K18" s="16"/>
      <c r="L18" s="15"/>
      <c r="M18" s="15"/>
      <c r="N18" s="14"/>
      <c r="O18" s="14"/>
      <c r="V18" s="89"/>
      <c r="W18" s="15"/>
      <c r="X18" s="90"/>
    </row>
    <row r="19" spans="2:24" x14ac:dyDescent="0.2">
      <c r="B19" s="2"/>
      <c r="C19" s="2"/>
      <c r="D19" s="2"/>
      <c r="E19" s="2"/>
      <c r="F19" s="74"/>
      <c r="G19" s="80"/>
      <c r="H19" s="9"/>
      <c r="I19" s="9"/>
      <c r="J19" s="15"/>
      <c r="K19" s="16"/>
      <c r="L19" s="15"/>
      <c r="M19" s="15"/>
      <c r="N19" s="14"/>
      <c r="O19" s="14"/>
      <c r="V19" s="89"/>
      <c r="W19" s="15"/>
      <c r="X19" s="90"/>
    </row>
    <row r="20" spans="2:24" ht="15.75" x14ac:dyDescent="0.25">
      <c r="B20" s="45">
        <v>4</v>
      </c>
      <c r="C20" s="45" t="str">
        <f>IF(ISTEXT(act_4)=TRUE,act_4,"")</f>
        <v/>
      </c>
      <c r="D20" s="45" t="str">
        <f>IF(ISTEXT(act_4_desc)=TRUE,act_4_desc,"")</f>
        <v>public programs</v>
      </c>
      <c r="E20" s="46"/>
      <c r="F20" s="75">
        <v>3</v>
      </c>
      <c r="G20" s="81">
        <v>3</v>
      </c>
      <c r="H20" s="47">
        <v>4</v>
      </c>
      <c r="I20" s="47">
        <v>3</v>
      </c>
      <c r="J20" s="15"/>
      <c r="K20" s="16"/>
      <c r="L20" s="15"/>
      <c r="M20" s="15"/>
      <c r="N20" s="14"/>
      <c r="O20" s="14"/>
      <c r="V20" s="89">
        <f>G20-F20</f>
        <v>0</v>
      </c>
      <c r="W20" s="15"/>
      <c r="X20" s="90">
        <f>G20/F20</f>
        <v>1</v>
      </c>
    </row>
    <row r="21" spans="2:24" x14ac:dyDescent="0.2">
      <c r="B21" s="2"/>
      <c r="C21" s="2"/>
      <c r="D21" s="2"/>
      <c r="E21" s="2"/>
      <c r="F21" s="74"/>
      <c r="G21" s="80"/>
      <c r="H21" s="9"/>
      <c r="I21" s="9"/>
      <c r="J21" s="15"/>
      <c r="K21" s="16"/>
      <c r="L21" s="15"/>
      <c r="M21" s="15"/>
      <c r="N21" s="14"/>
      <c r="O21" s="14"/>
      <c r="V21" s="89"/>
      <c r="W21" s="15"/>
      <c r="X21" s="90"/>
    </row>
    <row r="22" spans="2:24" x14ac:dyDescent="0.2">
      <c r="B22" s="1"/>
      <c r="C22" s="1"/>
      <c r="D22" s="1"/>
      <c r="E22" s="1"/>
      <c r="F22" s="73"/>
      <c r="G22" s="79"/>
      <c r="H22" s="7"/>
      <c r="I22" s="7"/>
      <c r="J22" s="15"/>
      <c r="K22" s="16"/>
      <c r="L22" s="15"/>
      <c r="M22" s="15"/>
      <c r="N22" s="14"/>
      <c r="O22" s="14"/>
      <c r="V22" s="89"/>
      <c r="W22" s="15"/>
      <c r="X22" s="90"/>
    </row>
    <row r="23" spans="2:24" ht="15.75" x14ac:dyDescent="0.25">
      <c r="B23" s="42">
        <v>5</v>
      </c>
      <c r="C23" s="42" t="str">
        <f>IF(ISTEXT(act_5)=TRUE,act_5,"")</f>
        <v/>
      </c>
      <c r="D23" s="42" t="str">
        <f>IF(ISTEXT(act_5_desc)=TRUE,act_5_desc,"")</f>
        <v>education</v>
      </c>
      <c r="E23" s="43"/>
      <c r="F23" s="72">
        <v>3</v>
      </c>
      <c r="G23" s="78">
        <v>2</v>
      </c>
      <c r="H23" s="44">
        <v>3</v>
      </c>
      <c r="I23" s="44">
        <v>2</v>
      </c>
      <c r="J23" s="15"/>
      <c r="K23" s="16"/>
      <c r="L23" s="15"/>
      <c r="M23" s="15"/>
      <c r="N23" s="14"/>
      <c r="O23" s="14"/>
      <c r="V23" s="89">
        <f>G23-F23</f>
        <v>-1</v>
      </c>
      <c r="W23" s="15"/>
      <c r="X23" s="90">
        <f>G23/F23</f>
        <v>0.66666666666666663</v>
      </c>
    </row>
    <row r="24" spans="2:24" x14ac:dyDescent="0.2">
      <c r="B24" s="1"/>
      <c r="C24" s="1"/>
      <c r="D24" s="1"/>
      <c r="E24" s="1"/>
      <c r="F24" s="73"/>
      <c r="G24" s="79"/>
      <c r="H24" s="7"/>
      <c r="I24" s="7"/>
      <c r="J24" s="15"/>
      <c r="K24" s="16"/>
      <c r="L24" s="15"/>
      <c r="M24" s="15"/>
      <c r="N24" s="14"/>
      <c r="O24" s="14"/>
      <c r="V24" s="89"/>
      <c r="W24" s="15"/>
      <c r="X24" s="90"/>
    </row>
    <row r="25" spans="2:24" x14ac:dyDescent="0.2">
      <c r="B25" s="2"/>
      <c r="C25" s="2"/>
      <c r="D25" s="2"/>
      <c r="E25" s="2"/>
      <c r="F25" s="74"/>
      <c r="G25" s="80"/>
      <c r="H25" s="9"/>
      <c r="I25" s="9"/>
      <c r="J25" s="15"/>
      <c r="K25" s="16"/>
      <c r="L25" s="15"/>
      <c r="M25" s="15"/>
      <c r="N25" s="14"/>
      <c r="O25" s="14"/>
      <c r="V25" s="89"/>
      <c r="W25" s="15"/>
      <c r="X25" s="90"/>
    </row>
    <row r="26" spans="2:24" ht="15.75" x14ac:dyDescent="0.25">
      <c r="B26" s="45">
        <v>6</v>
      </c>
      <c r="C26" s="45" t="str">
        <f>IF(ISTEXT(act_6)=TRUE,act_6,"")</f>
        <v/>
      </c>
      <c r="D26" s="45" t="str">
        <f>IF(ISTEXT(act_6_desc)=TRUE,act_6_desc,"")</f>
        <v>research</v>
      </c>
      <c r="E26" s="46"/>
      <c r="F26" s="75">
        <v>5</v>
      </c>
      <c r="G26" s="81">
        <v>2</v>
      </c>
      <c r="H26" s="47">
        <v>2</v>
      </c>
      <c r="I26" s="47">
        <v>1</v>
      </c>
      <c r="J26" s="15"/>
      <c r="K26" s="16"/>
      <c r="L26" s="15"/>
      <c r="M26" s="15"/>
      <c r="N26" s="14"/>
      <c r="O26" s="14"/>
      <c r="V26" s="89">
        <f>G26-F26</f>
        <v>-3</v>
      </c>
      <c r="W26" s="15"/>
      <c r="X26" s="90">
        <f>G26/F26</f>
        <v>0.4</v>
      </c>
    </row>
    <row r="27" spans="2:24" x14ac:dyDescent="0.2">
      <c r="B27" s="2"/>
      <c r="C27" s="2"/>
      <c r="D27" s="2"/>
      <c r="E27" s="30"/>
      <c r="F27" s="76"/>
      <c r="G27" s="82"/>
      <c r="H27" s="13"/>
      <c r="I27" s="13"/>
      <c r="J27" s="15"/>
      <c r="K27" s="16"/>
      <c r="L27" s="15"/>
      <c r="M27" s="15"/>
      <c r="N27" s="14"/>
      <c r="O27" s="14"/>
      <c r="V27" s="89"/>
      <c r="W27" s="15"/>
      <c r="X27" s="90"/>
    </row>
    <row r="28" spans="2:24" x14ac:dyDescent="0.2">
      <c r="B28" s="1"/>
      <c r="C28" s="1"/>
      <c r="D28" s="1"/>
      <c r="E28" s="28"/>
      <c r="F28" s="77"/>
      <c r="G28" s="83"/>
      <c r="H28" s="12"/>
      <c r="I28" s="12"/>
      <c r="J28" s="15"/>
      <c r="K28" s="16"/>
      <c r="L28" s="15"/>
      <c r="M28" s="15"/>
      <c r="N28" s="14"/>
      <c r="O28" s="14"/>
      <c r="V28" s="89"/>
      <c r="W28" s="15"/>
      <c r="X28" s="90"/>
    </row>
    <row r="29" spans="2:24" ht="15.75" x14ac:dyDescent="0.25">
      <c r="B29" s="42">
        <v>7</v>
      </c>
      <c r="C29" s="42" t="str">
        <f>IF(ISTEXT(act_7)=TRUE,act_7,"")</f>
        <v/>
      </c>
      <c r="D29" s="42" t="str">
        <f>IF(ISTEXT(act_7_desc)=TRUE,act_7_desc,"")</f>
        <v>administration</v>
      </c>
      <c r="E29" s="43"/>
      <c r="F29" s="72">
        <v>4</v>
      </c>
      <c r="G29" s="78">
        <v>1</v>
      </c>
      <c r="H29" s="44">
        <v>-3</v>
      </c>
      <c r="I29" s="44">
        <v>8</v>
      </c>
      <c r="J29" s="15"/>
      <c r="K29" s="16"/>
      <c r="L29" s="15"/>
      <c r="M29" s="15"/>
      <c r="N29" s="14"/>
      <c r="O29" s="14"/>
      <c r="V29" s="89">
        <f>G29-F29</f>
        <v>-3</v>
      </c>
      <c r="W29" s="15"/>
      <c r="X29" s="90">
        <f>G29/F29</f>
        <v>0.25</v>
      </c>
    </row>
    <row r="30" spans="2:24" x14ac:dyDescent="0.2">
      <c r="B30" s="1"/>
      <c r="C30" s="1"/>
      <c r="D30" s="1"/>
      <c r="E30" s="28"/>
      <c r="F30" s="77"/>
      <c r="G30" s="83"/>
      <c r="H30" s="12"/>
      <c r="I30" s="12"/>
      <c r="J30" s="15"/>
      <c r="K30" s="16"/>
      <c r="L30" s="15"/>
      <c r="M30" s="15"/>
      <c r="N30" s="14"/>
      <c r="O30" s="14"/>
      <c r="V30" s="89"/>
      <c r="W30" s="15"/>
      <c r="X30" s="90"/>
    </row>
    <row r="31" spans="2:24" x14ac:dyDescent="0.2">
      <c r="B31" s="2"/>
      <c r="C31" s="2"/>
      <c r="D31" s="2"/>
      <c r="E31" s="30"/>
      <c r="F31" s="76"/>
      <c r="G31" s="82"/>
      <c r="H31" s="13"/>
      <c r="I31" s="13"/>
      <c r="J31" s="15"/>
      <c r="K31" s="16"/>
      <c r="L31" s="15"/>
      <c r="M31" s="15"/>
      <c r="N31" s="14"/>
      <c r="O31" s="14"/>
      <c r="V31" s="89"/>
      <c r="W31" s="15"/>
      <c r="X31" s="90"/>
    </row>
    <row r="32" spans="2:24" ht="15.75" x14ac:dyDescent="0.25">
      <c r="B32" s="45">
        <v>8</v>
      </c>
      <c r="C32" s="45" t="str">
        <f>IF(ISTEXT(act_8)=TRUE,act_8,"")</f>
        <v/>
      </c>
      <c r="D32" s="45" t="str">
        <f>IF(ISTEXT(act_8_desc)=TRUE,act_8_desc,"")</f>
        <v>development</v>
      </c>
      <c r="E32" s="46"/>
      <c r="F32" s="75">
        <v>2</v>
      </c>
      <c r="G32" s="81">
        <v>12</v>
      </c>
      <c r="H32" s="47">
        <v>-2</v>
      </c>
      <c r="I32" s="47">
        <v>6</v>
      </c>
      <c r="J32" s="15"/>
      <c r="K32" s="16"/>
      <c r="L32" s="15"/>
      <c r="M32" s="15"/>
      <c r="N32" s="14"/>
      <c r="O32" s="14"/>
      <c r="V32" s="89">
        <f>G32-F32</f>
        <v>10</v>
      </c>
      <c r="W32" s="15"/>
      <c r="X32" s="90">
        <f>G32/F32</f>
        <v>6</v>
      </c>
    </row>
    <row r="33" spans="2:24" x14ac:dyDescent="0.2">
      <c r="B33" s="2"/>
      <c r="C33" s="2"/>
      <c r="D33" s="2"/>
      <c r="E33" s="30"/>
      <c r="F33" s="76"/>
      <c r="G33" s="82"/>
      <c r="H33" s="13"/>
      <c r="I33" s="13"/>
      <c r="J33" s="15"/>
      <c r="K33" s="16"/>
      <c r="L33" s="15"/>
      <c r="M33" s="15"/>
      <c r="N33" s="14"/>
      <c r="O33" s="14"/>
      <c r="V33" s="89"/>
      <c r="W33" s="15"/>
      <c r="X33" s="90"/>
    </row>
    <row r="34" spans="2:24" x14ac:dyDescent="0.2">
      <c r="B34" s="1"/>
      <c r="C34" s="1"/>
      <c r="D34" s="1"/>
      <c r="E34" s="28"/>
      <c r="F34" s="77"/>
      <c r="G34" s="83"/>
      <c r="H34" s="12"/>
      <c r="I34" s="12"/>
      <c r="J34" s="15"/>
      <c r="K34" s="16"/>
      <c r="L34" s="15"/>
      <c r="M34" s="15"/>
      <c r="N34" s="14"/>
      <c r="O34" s="14"/>
      <c r="V34" s="89"/>
      <c r="W34" s="15"/>
      <c r="X34" s="90"/>
    </row>
    <row r="35" spans="2:24" ht="15.75" x14ac:dyDescent="0.25">
      <c r="B35" s="42">
        <v>9</v>
      </c>
      <c r="C35" s="42" t="str">
        <f>IF(ISTEXT(act_9)=TRUE,act_9,"")</f>
        <v/>
      </c>
      <c r="D35" s="42" t="str">
        <f>IF(ISTEXT(act_9_desc)=TRUE,act_9_desc,"")</f>
        <v>shop</v>
      </c>
      <c r="E35" s="43"/>
      <c r="F35" s="72">
        <v>3</v>
      </c>
      <c r="G35" s="78">
        <v>5</v>
      </c>
      <c r="H35" s="44">
        <v>-1</v>
      </c>
      <c r="I35" s="44">
        <v>-2</v>
      </c>
      <c r="J35" s="15"/>
      <c r="K35" s="16"/>
      <c r="L35" s="15"/>
      <c r="M35" s="15"/>
      <c r="N35" s="14"/>
      <c r="O35" s="14"/>
      <c r="V35" s="89">
        <f>G35-F35</f>
        <v>2</v>
      </c>
      <c r="W35" s="15"/>
      <c r="X35" s="90">
        <f>G35/F35</f>
        <v>1.6666666666666667</v>
      </c>
    </row>
    <row r="36" spans="2:24" x14ac:dyDescent="0.2">
      <c r="B36" s="1"/>
      <c r="C36" s="1"/>
      <c r="D36" s="1"/>
      <c r="E36" s="28"/>
      <c r="F36" s="77"/>
      <c r="G36" s="83"/>
      <c r="H36" s="12"/>
      <c r="I36" s="12"/>
      <c r="J36" s="15"/>
      <c r="K36" s="16"/>
      <c r="L36" s="15"/>
      <c r="M36" s="15"/>
      <c r="N36" s="14"/>
      <c r="O36" s="14"/>
      <c r="V36" s="89"/>
      <c r="W36" s="15"/>
      <c r="X36" s="90"/>
    </row>
    <row r="37" spans="2:24" x14ac:dyDescent="0.2">
      <c r="B37" s="2"/>
      <c r="C37" s="2"/>
      <c r="D37" s="2"/>
      <c r="E37" s="30"/>
      <c r="F37" s="76"/>
      <c r="G37" s="82"/>
      <c r="H37" s="13"/>
      <c r="I37" s="13"/>
      <c r="J37" s="15"/>
      <c r="K37" s="16"/>
      <c r="L37" s="15"/>
      <c r="M37" s="15"/>
      <c r="N37" s="14"/>
      <c r="O37" s="14"/>
      <c r="V37" s="89"/>
      <c r="W37" s="15"/>
      <c r="X37" s="90"/>
    </row>
    <row r="38" spans="2:24" ht="15.75" x14ac:dyDescent="0.25">
      <c r="B38" s="45">
        <v>10</v>
      </c>
      <c r="C38" s="45" t="str">
        <f>IF(ISTEXT(act_10)=TRUE,act_10,"")</f>
        <v/>
      </c>
      <c r="D38" s="45" t="str">
        <f>IF(ISTEXT(act_10_desc)=TRUE,act_10_desc,"")</f>
        <v>food services</v>
      </c>
      <c r="E38" s="46"/>
      <c r="F38" s="75">
        <v>3</v>
      </c>
      <c r="G38" s="81">
        <v>4</v>
      </c>
      <c r="H38" s="47">
        <v>-2</v>
      </c>
      <c r="I38" s="47">
        <v>-3</v>
      </c>
      <c r="J38" s="15"/>
      <c r="K38" s="16"/>
      <c r="L38" s="15"/>
      <c r="M38" s="15"/>
      <c r="N38" s="14"/>
      <c r="O38" s="14"/>
      <c r="V38" s="89">
        <f>G38-F38</f>
        <v>1</v>
      </c>
      <c r="W38" s="15"/>
      <c r="X38" s="90">
        <f>G38/F38</f>
        <v>1.3333333333333333</v>
      </c>
    </row>
    <row r="39" spans="2:24" ht="13.5" thickBot="1" x14ac:dyDescent="0.25">
      <c r="B39" s="2"/>
      <c r="C39" s="2"/>
      <c r="D39" s="2"/>
      <c r="E39" s="30"/>
      <c r="F39" s="13"/>
      <c r="G39" s="31"/>
      <c r="H39" s="13"/>
      <c r="I39" s="13"/>
      <c r="J39" s="15"/>
      <c r="K39" s="16"/>
      <c r="L39" s="15"/>
      <c r="M39" s="15"/>
      <c r="N39" s="14"/>
      <c r="O39" s="14"/>
      <c r="V39" s="23"/>
      <c r="W39" s="24"/>
      <c r="X39" s="25"/>
    </row>
    <row r="40" spans="2:24" x14ac:dyDescent="0.2">
      <c r="F40" s="6"/>
      <c r="G40" s="6"/>
      <c r="H40" s="6"/>
      <c r="I40" s="6"/>
      <c r="J40" s="14"/>
      <c r="K40" s="14"/>
      <c r="L40" s="14"/>
      <c r="M40" s="14"/>
      <c r="N40" s="14"/>
      <c r="O40" s="14"/>
    </row>
    <row r="41" spans="2:24" x14ac:dyDescent="0.2">
      <c r="F41" s="6"/>
      <c r="G41" s="6"/>
      <c r="H41" s="6"/>
      <c r="I41" s="6"/>
      <c r="J41" s="22"/>
      <c r="K41" s="16"/>
      <c r="L41" s="22"/>
      <c r="M41" s="22"/>
      <c r="N41" s="14"/>
      <c r="O41" s="14"/>
    </row>
    <row r="42" spans="2:24" x14ac:dyDescent="0.2">
      <c r="F42" s="6"/>
      <c r="G42" s="6"/>
      <c r="H42" s="6"/>
      <c r="I42" s="6"/>
      <c r="J42" s="14"/>
      <c r="K42" s="14"/>
      <c r="L42" s="14"/>
      <c r="M42" s="14"/>
      <c r="N42" s="14"/>
      <c r="O42" s="14"/>
    </row>
    <row r="43" spans="2:24" x14ac:dyDescent="0.2">
      <c r="F43" s="6"/>
      <c r="G43" s="6"/>
      <c r="H43" s="6"/>
      <c r="I43" s="6"/>
      <c r="J43" s="14"/>
      <c r="K43" s="14"/>
      <c r="L43" s="14"/>
      <c r="M43" s="14"/>
      <c r="N43" s="14"/>
      <c r="O43" s="14"/>
    </row>
    <row r="44" spans="2:24" x14ac:dyDescent="0.2">
      <c r="F44" s="6"/>
      <c r="G44" s="6"/>
      <c r="H44" s="6"/>
      <c r="I44" s="6"/>
      <c r="J44" s="14"/>
      <c r="K44" s="14"/>
      <c r="L44" s="14"/>
      <c r="M44" s="14"/>
      <c r="N44" s="14"/>
      <c r="O44" s="14"/>
    </row>
    <row r="45" spans="2:24" x14ac:dyDescent="0.2">
      <c r="F45" s="6"/>
      <c r="G45" s="6"/>
      <c r="H45" s="6"/>
      <c r="I45" s="6"/>
      <c r="J45" s="14"/>
      <c r="K45" s="14"/>
      <c r="L45" s="14"/>
      <c r="M45" s="14"/>
      <c r="N45" s="14"/>
      <c r="O45" s="14"/>
    </row>
    <row r="46" spans="2:24" x14ac:dyDescent="0.2">
      <c r="F46" s="6"/>
      <c r="G46" s="6"/>
      <c r="H46" s="6"/>
      <c r="I46" s="6"/>
    </row>
    <row r="47" spans="2:24" x14ac:dyDescent="0.2">
      <c r="F47" s="6"/>
      <c r="G47" s="6"/>
      <c r="H47" s="6"/>
      <c r="I47" s="6"/>
    </row>
    <row r="48" spans="2:24" x14ac:dyDescent="0.2">
      <c r="F48" s="6"/>
      <c r="G48" s="6"/>
      <c r="H48" s="6"/>
      <c r="I48" s="6"/>
    </row>
    <row r="49" spans="6:9" x14ac:dyDescent="0.2">
      <c r="F49" s="6"/>
      <c r="G49" s="6"/>
      <c r="H49" s="6"/>
      <c r="I49" s="6"/>
    </row>
    <row r="50" spans="6:9" x14ac:dyDescent="0.2">
      <c r="F50" s="6"/>
      <c r="G50" s="6"/>
      <c r="H50" s="6"/>
      <c r="I50" s="6"/>
    </row>
    <row r="51" spans="6:9" x14ac:dyDescent="0.2">
      <c r="F51" s="6"/>
      <c r="G51" s="6"/>
      <c r="H51" s="6"/>
      <c r="I51" s="6"/>
    </row>
    <row r="52" spans="6:9" x14ac:dyDescent="0.2">
      <c r="F52" s="6"/>
      <c r="G52" s="6"/>
      <c r="H52" s="6"/>
      <c r="I52" s="6"/>
    </row>
    <row r="53" spans="6:9" x14ac:dyDescent="0.2">
      <c r="F53" s="6"/>
      <c r="G53" s="6"/>
      <c r="H53" s="6"/>
      <c r="I53" s="6"/>
    </row>
    <row r="54" spans="6:9" x14ac:dyDescent="0.2">
      <c r="F54" s="6"/>
      <c r="G54" s="6"/>
      <c r="H54" s="6"/>
      <c r="I54" s="6"/>
    </row>
    <row r="55" spans="6:9" x14ac:dyDescent="0.2">
      <c r="F55" s="6"/>
      <c r="G55" s="6"/>
      <c r="H55" s="6"/>
      <c r="I55" s="6"/>
    </row>
    <row r="56" spans="6:9" x14ac:dyDescent="0.2">
      <c r="F56" s="6"/>
      <c r="G56" s="6"/>
      <c r="H56" s="6"/>
      <c r="I56" s="6"/>
    </row>
    <row r="57" spans="6:9" x14ac:dyDescent="0.2">
      <c r="F57" s="6"/>
      <c r="G57" s="6"/>
      <c r="H57" s="6"/>
      <c r="I57" s="6"/>
    </row>
    <row r="58" spans="6:9" x14ac:dyDescent="0.2">
      <c r="F58" s="6"/>
      <c r="G58" s="6"/>
      <c r="H58" s="6"/>
      <c r="I58" s="6"/>
    </row>
    <row r="59" spans="6:9" x14ac:dyDescent="0.2">
      <c r="F59" s="6"/>
      <c r="G59" s="6"/>
      <c r="H59" s="6"/>
      <c r="I59" s="6"/>
    </row>
    <row r="60" spans="6:9" x14ac:dyDescent="0.2">
      <c r="F60" s="6"/>
      <c r="G60" s="6"/>
      <c r="H60" s="6"/>
      <c r="I60" s="6"/>
    </row>
    <row r="61" spans="6:9" x14ac:dyDescent="0.2">
      <c r="F61" s="6"/>
      <c r="G61" s="6"/>
      <c r="H61" s="6"/>
      <c r="I61" s="6"/>
    </row>
    <row r="62" spans="6:9" x14ac:dyDescent="0.2">
      <c r="F62" s="6"/>
      <c r="G62" s="6"/>
      <c r="H62" s="6"/>
      <c r="I62" s="6"/>
    </row>
    <row r="63" spans="6:9" x14ac:dyDescent="0.2">
      <c r="F63" s="6"/>
      <c r="G63" s="6"/>
      <c r="H63" s="6"/>
      <c r="I63" s="6"/>
    </row>
    <row r="64" spans="6:9" x14ac:dyDescent="0.2">
      <c r="F64" s="6"/>
      <c r="G64" s="6"/>
      <c r="H64" s="6"/>
      <c r="I64" s="6"/>
    </row>
    <row r="65" spans="6:9" x14ac:dyDescent="0.2">
      <c r="F65" s="6"/>
      <c r="G65" s="6"/>
      <c r="H65" s="6"/>
      <c r="I65" s="6"/>
    </row>
    <row r="66" spans="6:9" x14ac:dyDescent="0.2">
      <c r="F66" s="6"/>
      <c r="G66" s="6"/>
      <c r="H66" s="6"/>
      <c r="I66" s="6"/>
    </row>
    <row r="67" spans="6:9" x14ac:dyDescent="0.2">
      <c r="F67" s="6"/>
      <c r="G67" s="6"/>
      <c r="H67" s="6"/>
      <c r="I67" s="6"/>
    </row>
    <row r="68" spans="6:9" x14ac:dyDescent="0.2">
      <c r="F68" s="6"/>
      <c r="G68" s="6"/>
      <c r="H68" s="6"/>
      <c r="I68" s="6"/>
    </row>
    <row r="69" spans="6:9" x14ac:dyDescent="0.2">
      <c r="F69" s="6"/>
      <c r="G69" s="6"/>
      <c r="H69" s="6"/>
      <c r="I69" s="6"/>
    </row>
    <row r="70" spans="6:9" x14ac:dyDescent="0.2">
      <c r="F70" s="6"/>
      <c r="G70" s="6"/>
      <c r="H70" s="6"/>
      <c r="I70" s="6"/>
    </row>
    <row r="71" spans="6:9" x14ac:dyDescent="0.2">
      <c r="F71" s="6"/>
      <c r="G71" s="6"/>
      <c r="H71" s="6"/>
      <c r="I71" s="6"/>
    </row>
    <row r="72" spans="6:9" x14ac:dyDescent="0.2">
      <c r="F72" s="6"/>
      <c r="G72" s="6"/>
      <c r="H72" s="6"/>
      <c r="I72" s="6"/>
    </row>
    <row r="73" spans="6:9" x14ac:dyDescent="0.2">
      <c r="F73" s="6"/>
      <c r="G73" s="6"/>
      <c r="H73" s="6"/>
      <c r="I73" s="6"/>
    </row>
    <row r="74" spans="6:9" x14ac:dyDescent="0.2">
      <c r="F74" s="6"/>
      <c r="G74" s="6"/>
      <c r="H74" s="6"/>
      <c r="I74" s="6"/>
    </row>
    <row r="75" spans="6:9" x14ac:dyDescent="0.2">
      <c r="F75" s="6"/>
      <c r="G75" s="6"/>
      <c r="H75" s="6"/>
      <c r="I75" s="6"/>
    </row>
    <row r="76" spans="6:9" x14ac:dyDescent="0.2">
      <c r="F76" s="6"/>
      <c r="G76" s="6"/>
      <c r="H76" s="6"/>
      <c r="I76" s="6"/>
    </row>
    <row r="77" spans="6:9" x14ac:dyDescent="0.2">
      <c r="F77" s="6"/>
      <c r="G77" s="6"/>
      <c r="H77" s="6"/>
      <c r="I77" s="6"/>
    </row>
    <row r="78" spans="6:9" x14ac:dyDescent="0.2">
      <c r="F78" s="6"/>
      <c r="G78" s="6"/>
      <c r="H78" s="6"/>
      <c r="I78" s="6"/>
    </row>
    <row r="79" spans="6:9" x14ac:dyDescent="0.2">
      <c r="F79" s="6"/>
      <c r="G79" s="6"/>
      <c r="H79" s="6"/>
      <c r="I79" s="6"/>
    </row>
    <row r="80" spans="6:9" x14ac:dyDescent="0.2">
      <c r="F80" s="6"/>
      <c r="G80" s="6"/>
      <c r="H80" s="6"/>
      <c r="I80" s="6"/>
    </row>
    <row r="81" spans="6:9" x14ac:dyDescent="0.2">
      <c r="F81" s="6"/>
      <c r="G81" s="6"/>
      <c r="H81" s="6"/>
      <c r="I81" s="6"/>
    </row>
    <row r="82" spans="6:9" x14ac:dyDescent="0.2">
      <c r="F82" s="6"/>
      <c r="G82" s="6"/>
      <c r="H82" s="6"/>
      <c r="I82" s="6"/>
    </row>
    <row r="83" spans="6:9" x14ac:dyDescent="0.2">
      <c r="F83" s="6"/>
      <c r="G83" s="6"/>
      <c r="H83" s="6"/>
      <c r="I83" s="6"/>
    </row>
    <row r="84" spans="6:9" x14ac:dyDescent="0.2">
      <c r="F84" s="6"/>
      <c r="G84" s="6"/>
      <c r="H84" s="6"/>
      <c r="I84" s="6"/>
    </row>
    <row r="85" spans="6:9" x14ac:dyDescent="0.2">
      <c r="F85" s="6"/>
      <c r="G85" s="6"/>
      <c r="H85" s="6"/>
      <c r="I85" s="6"/>
    </row>
    <row r="86" spans="6:9" x14ac:dyDescent="0.2">
      <c r="F86" s="6"/>
      <c r="G86" s="6"/>
      <c r="H86" s="6"/>
      <c r="I86" s="6"/>
    </row>
    <row r="87" spans="6:9" x14ac:dyDescent="0.2">
      <c r="F87" s="6"/>
      <c r="G87" s="6"/>
      <c r="H87" s="6"/>
      <c r="I87" s="6"/>
    </row>
    <row r="88" spans="6:9" x14ac:dyDescent="0.2">
      <c r="F88" s="6"/>
      <c r="G88" s="6"/>
      <c r="H88" s="6"/>
      <c r="I88" s="6"/>
    </row>
    <row r="89" spans="6:9" x14ac:dyDescent="0.2">
      <c r="F89" s="6"/>
      <c r="G89" s="6"/>
      <c r="H89" s="6"/>
      <c r="I89" s="6"/>
    </row>
    <row r="90" spans="6:9" x14ac:dyDescent="0.2">
      <c r="F90" s="6"/>
      <c r="G90" s="6"/>
      <c r="H90" s="6"/>
      <c r="I90" s="6"/>
    </row>
    <row r="91" spans="6:9" x14ac:dyDescent="0.2">
      <c r="F91" s="6"/>
      <c r="G91" s="6"/>
      <c r="H91" s="6"/>
      <c r="I91" s="6"/>
    </row>
    <row r="92" spans="6:9" x14ac:dyDescent="0.2">
      <c r="F92" s="6"/>
      <c r="G92" s="6"/>
      <c r="H92" s="6"/>
      <c r="I92" s="6"/>
    </row>
    <row r="93" spans="6:9" x14ac:dyDescent="0.2">
      <c r="F93" s="6"/>
      <c r="G93" s="6"/>
      <c r="H93" s="6"/>
      <c r="I93" s="6"/>
    </row>
    <row r="94" spans="6:9" x14ac:dyDescent="0.2">
      <c r="F94" s="6"/>
      <c r="G94" s="6"/>
      <c r="H94" s="6"/>
      <c r="I94" s="6"/>
    </row>
    <row r="95" spans="6:9" x14ac:dyDescent="0.2">
      <c r="F95" s="6"/>
      <c r="G95" s="6"/>
      <c r="H95" s="6"/>
      <c r="I95" s="6"/>
    </row>
    <row r="96" spans="6:9" x14ac:dyDescent="0.2">
      <c r="F96" s="6"/>
      <c r="G96" s="6"/>
      <c r="H96" s="6"/>
      <c r="I96" s="6"/>
    </row>
    <row r="97" spans="6:9" x14ac:dyDescent="0.2">
      <c r="F97" s="6"/>
      <c r="G97" s="6"/>
      <c r="H97" s="6"/>
      <c r="I97" s="6"/>
    </row>
    <row r="98" spans="6:9" x14ac:dyDescent="0.2">
      <c r="F98" s="6"/>
      <c r="G98" s="6"/>
      <c r="H98" s="6"/>
      <c r="I98" s="6"/>
    </row>
    <row r="99" spans="6:9" x14ac:dyDescent="0.2">
      <c r="F99" s="6"/>
      <c r="G99" s="6"/>
      <c r="H99" s="6"/>
      <c r="I99" s="6"/>
    </row>
    <row r="100" spans="6:9" x14ac:dyDescent="0.2">
      <c r="F100" s="6"/>
      <c r="G100" s="6"/>
      <c r="H100" s="6"/>
      <c r="I100" s="6"/>
    </row>
    <row r="101" spans="6:9" x14ac:dyDescent="0.2">
      <c r="F101" s="6"/>
      <c r="G101" s="6"/>
      <c r="H101" s="6"/>
      <c r="I101" s="6"/>
    </row>
    <row r="102" spans="6:9" x14ac:dyDescent="0.2">
      <c r="F102" s="6"/>
      <c r="G102" s="6"/>
      <c r="H102" s="6"/>
      <c r="I102" s="6"/>
    </row>
    <row r="103" spans="6:9" x14ac:dyDescent="0.2">
      <c r="F103" s="6"/>
      <c r="G103" s="6"/>
      <c r="H103" s="6"/>
      <c r="I103" s="6"/>
    </row>
    <row r="104" spans="6:9" x14ac:dyDescent="0.2">
      <c r="F104" s="6"/>
      <c r="G104" s="6"/>
      <c r="H104" s="6"/>
      <c r="I104" s="6"/>
    </row>
    <row r="105" spans="6:9" x14ac:dyDescent="0.2">
      <c r="F105" s="6"/>
      <c r="G105" s="6"/>
      <c r="H105" s="6"/>
      <c r="I105" s="6"/>
    </row>
    <row r="106" spans="6:9" x14ac:dyDescent="0.2">
      <c r="F106" s="6"/>
      <c r="G106" s="6"/>
      <c r="H106" s="6"/>
      <c r="I106" s="6"/>
    </row>
    <row r="107" spans="6:9" x14ac:dyDescent="0.2">
      <c r="F107" s="6"/>
      <c r="G107" s="6"/>
      <c r="H107" s="6"/>
      <c r="I107" s="6"/>
    </row>
    <row r="108" spans="6:9" x14ac:dyDescent="0.2">
      <c r="F108" s="6"/>
      <c r="G108" s="6"/>
      <c r="H108" s="6"/>
      <c r="I108" s="6"/>
    </row>
    <row r="109" spans="6:9" x14ac:dyDescent="0.2">
      <c r="F109" s="6"/>
      <c r="G109" s="6"/>
      <c r="H109" s="6"/>
      <c r="I109" s="6"/>
    </row>
    <row r="110" spans="6:9" x14ac:dyDescent="0.2">
      <c r="F110" s="6"/>
      <c r="G110" s="6"/>
      <c r="H110" s="6"/>
      <c r="I110" s="6"/>
    </row>
    <row r="111" spans="6:9" x14ac:dyDescent="0.2">
      <c r="F111" s="6"/>
      <c r="G111" s="6"/>
      <c r="H111" s="6"/>
      <c r="I111" s="6"/>
    </row>
    <row r="112" spans="6:9" x14ac:dyDescent="0.2">
      <c r="F112" s="6"/>
      <c r="G112" s="6"/>
      <c r="H112" s="6"/>
      <c r="I112" s="6"/>
    </row>
    <row r="113" spans="6:9" x14ac:dyDescent="0.2">
      <c r="F113" s="6"/>
      <c r="G113" s="6"/>
      <c r="H113" s="6"/>
      <c r="I113" s="6"/>
    </row>
    <row r="114" spans="6:9" x14ac:dyDescent="0.2">
      <c r="F114" s="6"/>
      <c r="G114" s="6"/>
      <c r="H114" s="6"/>
      <c r="I114" s="6"/>
    </row>
    <row r="115" spans="6:9" x14ac:dyDescent="0.2">
      <c r="F115" s="6"/>
      <c r="G115" s="6"/>
      <c r="H115" s="6"/>
      <c r="I115" s="6"/>
    </row>
    <row r="116" spans="6:9" x14ac:dyDescent="0.2">
      <c r="F116" s="6"/>
      <c r="G116" s="6"/>
      <c r="H116" s="6"/>
      <c r="I116" s="6"/>
    </row>
    <row r="117" spans="6:9" x14ac:dyDescent="0.2">
      <c r="F117" s="6"/>
      <c r="G117" s="6"/>
      <c r="H117" s="6"/>
      <c r="I117" s="6"/>
    </row>
    <row r="118" spans="6:9" x14ac:dyDescent="0.2">
      <c r="F118" s="6"/>
      <c r="G118" s="6"/>
      <c r="H118" s="6"/>
      <c r="I118" s="6"/>
    </row>
    <row r="119" spans="6:9" x14ac:dyDescent="0.2">
      <c r="F119" s="6"/>
      <c r="G119" s="6"/>
      <c r="H119" s="6"/>
      <c r="I119" s="6"/>
    </row>
    <row r="120" spans="6:9" x14ac:dyDescent="0.2">
      <c r="F120" s="6"/>
      <c r="G120" s="6"/>
      <c r="H120" s="6"/>
      <c r="I120" s="6"/>
    </row>
    <row r="121" spans="6:9" x14ac:dyDescent="0.2">
      <c r="F121" s="6"/>
      <c r="G121" s="6"/>
      <c r="H121" s="6"/>
      <c r="I121" s="6"/>
    </row>
    <row r="122" spans="6:9" x14ac:dyDescent="0.2">
      <c r="F122" s="6"/>
      <c r="G122" s="6"/>
      <c r="H122" s="6"/>
      <c r="I122" s="6"/>
    </row>
    <row r="123" spans="6:9" x14ac:dyDescent="0.2">
      <c r="F123" s="6"/>
      <c r="G123" s="6"/>
      <c r="H123" s="6"/>
      <c r="I123" s="6"/>
    </row>
    <row r="124" spans="6:9" x14ac:dyDescent="0.2">
      <c r="F124" s="6"/>
      <c r="G124" s="6"/>
      <c r="H124" s="6"/>
      <c r="I124" s="6"/>
    </row>
    <row r="125" spans="6:9" x14ac:dyDescent="0.2">
      <c r="F125" s="6"/>
      <c r="G125" s="6"/>
      <c r="H125" s="6"/>
      <c r="I125" s="6"/>
    </row>
    <row r="126" spans="6:9" x14ac:dyDescent="0.2">
      <c r="F126" s="6"/>
      <c r="G126" s="6"/>
      <c r="H126" s="6"/>
      <c r="I126" s="6"/>
    </row>
    <row r="127" spans="6:9" x14ac:dyDescent="0.2">
      <c r="F127" s="6"/>
      <c r="G127" s="6"/>
      <c r="H127" s="6"/>
      <c r="I127" s="6"/>
    </row>
    <row r="128" spans="6:9" x14ac:dyDescent="0.2">
      <c r="F128" s="6"/>
      <c r="G128" s="6"/>
      <c r="H128" s="6"/>
      <c r="I128" s="6"/>
    </row>
    <row r="129" spans="6:9" x14ac:dyDescent="0.2">
      <c r="F129" s="6"/>
      <c r="G129" s="6"/>
      <c r="H129" s="6"/>
      <c r="I129" s="6"/>
    </row>
    <row r="130" spans="6:9" x14ac:dyDescent="0.2">
      <c r="F130" s="6"/>
      <c r="G130" s="6"/>
      <c r="H130" s="6"/>
      <c r="I130" s="6"/>
    </row>
    <row r="131" spans="6:9" x14ac:dyDescent="0.2">
      <c r="F131" s="6"/>
      <c r="G131" s="6"/>
      <c r="H131" s="6"/>
      <c r="I131" s="6"/>
    </row>
    <row r="132" spans="6:9" x14ac:dyDescent="0.2">
      <c r="F132" s="6"/>
      <c r="G132" s="6"/>
      <c r="H132" s="6"/>
      <c r="I132" s="6"/>
    </row>
    <row r="133" spans="6:9" x14ac:dyDescent="0.2">
      <c r="F133" s="6"/>
      <c r="G133" s="6"/>
      <c r="H133" s="6"/>
      <c r="I133" s="6"/>
    </row>
    <row r="134" spans="6:9" x14ac:dyDescent="0.2">
      <c r="F134" s="6"/>
      <c r="G134" s="6"/>
      <c r="H134" s="6"/>
      <c r="I134" s="6"/>
    </row>
    <row r="135" spans="6:9" x14ac:dyDescent="0.2">
      <c r="F135" s="6"/>
      <c r="G135" s="6"/>
      <c r="H135" s="6"/>
      <c r="I135" s="6"/>
    </row>
    <row r="136" spans="6:9" x14ac:dyDescent="0.2">
      <c r="F136" s="6"/>
      <c r="G136" s="6"/>
      <c r="H136" s="6"/>
      <c r="I136" s="6"/>
    </row>
    <row r="137" spans="6:9" x14ac:dyDescent="0.2">
      <c r="F137" s="6"/>
      <c r="G137" s="6"/>
      <c r="H137" s="6"/>
      <c r="I137" s="6"/>
    </row>
    <row r="138" spans="6:9" x14ac:dyDescent="0.2">
      <c r="F138" s="6"/>
      <c r="G138" s="6"/>
      <c r="H138" s="6"/>
      <c r="I138" s="6"/>
    </row>
    <row r="139" spans="6:9" x14ac:dyDescent="0.2">
      <c r="F139" s="6"/>
      <c r="G139" s="6"/>
      <c r="H139" s="6"/>
      <c r="I139" s="6"/>
    </row>
    <row r="140" spans="6:9" x14ac:dyDescent="0.2">
      <c r="F140" s="6"/>
      <c r="G140" s="6"/>
      <c r="H140" s="6"/>
      <c r="I140" s="6"/>
    </row>
    <row r="141" spans="6:9" x14ac:dyDescent="0.2">
      <c r="F141" s="6"/>
      <c r="G141" s="6"/>
      <c r="H141" s="6"/>
      <c r="I141" s="6"/>
    </row>
    <row r="142" spans="6:9" x14ac:dyDescent="0.2">
      <c r="F142" s="6"/>
      <c r="G142" s="6"/>
      <c r="H142" s="6"/>
      <c r="I142" s="6"/>
    </row>
    <row r="143" spans="6:9" x14ac:dyDescent="0.2">
      <c r="F143" s="6"/>
      <c r="G143" s="6"/>
      <c r="H143" s="6"/>
      <c r="I143" s="6"/>
    </row>
    <row r="144" spans="6:9" x14ac:dyDescent="0.2">
      <c r="F144" s="6"/>
      <c r="G144" s="6"/>
      <c r="H144" s="6"/>
      <c r="I144" s="6"/>
    </row>
    <row r="145" spans="6:9" x14ac:dyDescent="0.2">
      <c r="F145" s="6"/>
      <c r="G145" s="6"/>
      <c r="H145" s="6"/>
      <c r="I145" s="6"/>
    </row>
    <row r="146" spans="6:9" x14ac:dyDescent="0.2">
      <c r="F146" s="6"/>
      <c r="G146" s="6"/>
      <c r="H146" s="6"/>
      <c r="I146" s="6"/>
    </row>
    <row r="147" spans="6:9" x14ac:dyDescent="0.2">
      <c r="F147" s="6"/>
      <c r="G147" s="6"/>
      <c r="H147" s="6"/>
      <c r="I147" s="6"/>
    </row>
    <row r="148" spans="6:9" x14ac:dyDescent="0.2">
      <c r="F148" s="6"/>
      <c r="G148" s="6"/>
      <c r="H148" s="6"/>
      <c r="I148" s="6"/>
    </row>
    <row r="149" spans="6:9" x14ac:dyDescent="0.2">
      <c r="F149" s="6"/>
      <c r="G149" s="6"/>
      <c r="H149" s="6"/>
      <c r="I149" s="6"/>
    </row>
    <row r="150" spans="6:9" x14ac:dyDescent="0.2">
      <c r="F150" s="6"/>
      <c r="G150" s="6"/>
      <c r="H150" s="6"/>
      <c r="I150" s="6"/>
    </row>
    <row r="151" spans="6:9" x14ac:dyDescent="0.2">
      <c r="F151" s="6"/>
      <c r="G151" s="6"/>
      <c r="H151" s="6"/>
      <c r="I151" s="6"/>
    </row>
    <row r="152" spans="6:9" x14ac:dyDescent="0.2">
      <c r="F152" s="6"/>
      <c r="G152" s="6"/>
      <c r="H152" s="6"/>
      <c r="I152" s="6"/>
    </row>
    <row r="153" spans="6:9" x14ac:dyDescent="0.2">
      <c r="F153" s="6"/>
      <c r="G153" s="6"/>
      <c r="H153" s="6"/>
      <c r="I153" s="6"/>
    </row>
    <row r="154" spans="6:9" x14ac:dyDescent="0.2">
      <c r="F154" s="6"/>
      <c r="G154" s="6"/>
      <c r="H154" s="6"/>
      <c r="I154" s="6"/>
    </row>
    <row r="155" spans="6:9" x14ac:dyDescent="0.2">
      <c r="F155" s="6"/>
      <c r="G155" s="6"/>
      <c r="H155" s="6"/>
      <c r="I155" s="6"/>
    </row>
  </sheetData>
  <mergeCells count="3">
    <mergeCell ref="V8:X8"/>
    <mergeCell ref="V6:X6"/>
    <mergeCell ref="V7:X7"/>
  </mergeCells>
  <pageMargins left="0.75" right="0.75" top="1" bottom="1" header="0.5" footer="0.5"/>
  <headerFooter alignWithMargins="0"/>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9"/>
  <dimension ref="A1:AA155"/>
  <sheetViews>
    <sheetView showGridLines="0" showRowColHeaders="0" tabSelected="1" zoomScale="90" zoomScaleNormal="90" zoomScalePageLayoutView="90" workbookViewId="0">
      <selection activeCell="D11" sqref="D11:D38"/>
    </sheetView>
  </sheetViews>
  <sheetFormatPr defaultColWidth="8.7109375" defaultRowHeight="12.75" x14ac:dyDescent="0.2"/>
  <cols>
    <col min="1" max="1" width="2.7109375" customWidth="1"/>
    <col min="2" max="2" width="9.7109375" customWidth="1"/>
    <col min="3" max="3" width="20.7109375" customWidth="1"/>
    <col min="4" max="4" width="54.7109375" customWidth="1"/>
    <col min="5" max="9" width="8.7109375" customWidth="1"/>
    <col min="10" max="10" width="3.7109375" customWidth="1"/>
  </cols>
  <sheetData>
    <row r="1" spans="1:27" ht="15.75" x14ac:dyDescent="0.25">
      <c r="A1" s="3"/>
      <c r="B1" s="33" t="s">
        <v>6</v>
      </c>
      <c r="C1" s="33" t="str">
        <f>user3</f>
        <v>Delta</v>
      </c>
      <c r="D1" s="3"/>
      <c r="E1" s="3"/>
      <c r="F1" s="5"/>
      <c r="G1" s="5"/>
      <c r="H1" s="5"/>
      <c r="I1" s="5"/>
      <c r="J1" s="3"/>
      <c r="K1" s="3"/>
      <c r="L1" s="3"/>
      <c r="M1" s="3"/>
      <c r="N1" s="3"/>
      <c r="O1" s="3"/>
      <c r="P1" s="3"/>
      <c r="Q1" s="3"/>
      <c r="R1" s="3"/>
      <c r="S1" s="3"/>
      <c r="T1" s="3"/>
      <c r="U1" s="3"/>
      <c r="V1" s="3"/>
      <c r="W1" s="3"/>
      <c r="X1" s="3"/>
      <c r="Y1" s="3"/>
      <c r="Z1" s="3"/>
      <c r="AA1" s="3"/>
    </row>
    <row r="2" spans="1:27" ht="15.75" x14ac:dyDescent="0.25">
      <c r="A2" s="3"/>
      <c r="B2" s="4"/>
      <c r="C2" s="3"/>
      <c r="D2" s="3"/>
      <c r="E2" s="3"/>
      <c r="F2" s="5"/>
      <c r="G2" s="5"/>
      <c r="H2" s="5"/>
      <c r="I2" s="5"/>
      <c r="J2" s="3"/>
      <c r="K2" s="3"/>
      <c r="L2" s="3"/>
      <c r="M2" s="3"/>
      <c r="N2" s="3"/>
      <c r="O2" s="3"/>
      <c r="P2" s="3"/>
      <c r="Q2" s="3"/>
      <c r="R2" s="3"/>
      <c r="S2" s="3"/>
      <c r="T2" s="3"/>
      <c r="U2" s="3"/>
      <c r="V2" s="3"/>
      <c r="W2" s="3"/>
      <c r="X2" s="3"/>
      <c r="Y2" s="3"/>
      <c r="Z2" s="3"/>
      <c r="AA2" s="3"/>
    </row>
    <row r="3" spans="1:27" ht="15.75" x14ac:dyDescent="0.25">
      <c r="A3" s="3"/>
      <c r="B3" s="4"/>
      <c r="C3" s="3"/>
      <c r="D3" s="3"/>
      <c r="E3" s="3"/>
      <c r="F3" s="5"/>
      <c r="G3" s="5"/>
      <c r="H3" s="5"/>
      <c r="I3" s="5"/>
      <c r="J3" s="3"/>
      <c r="K3" s="3"/>
      <c r="L3" s="3"/>
      <c r="M3" s="3"/>
      <c r="N3" s="3"/>
      <c r="O3" s="3"/>
      <c r="P3" s="3"/>
      <c r="Q3" s="3"/>
      <c r="R3" s="3"/>
      <c r="S3" s="3"/>
      <c r="T3" s="3"/>
      <c r="U3" s="3"/>
      <c r="V3" s="3"/>
      <c r="W3" s="3"/>
      <c r="X3" s="3"/>
      <c r="Y3" s="3"/>
      <c r="Z3" s="3"/>
      <c r="AA3" s="3"/>
    </row>
    <row r="4" spans="1:27" ht="15.75" x14ac:dyDescent="0.25">
      <c r="A4" s="3"/>
      <c r="B4" s="4"/>
      <c r="C4" s="3"/>
      <c r="D4" s="3"/>
      <c r="E4" s="3"/>
      <c r="F4" s="5"/>
      <c r="G4" s="5"/>
      <c r="H4" s="5"/>
      <c r="I4" s="5"/>
      <c r="J4" s="26"/>
      <c r="K4" s="26"/>
      <c r="L4" s="3"/>
      <c r="M4" s="3"/>
      <c r="N4" s="3"/>
      <c r="O4" s="3"/>
      <c r="P4" s="3"/>
      <c r="Q4" s="3"/>
      <c r="R4" s="3"/>
      <c r="S4" s="3"/>
      <c r="T4" s="3"/>
      <c r="U4" s="3"/>
      <c r="V4" s="3"/>
      <c r="W4" s="3"/>
      <c r="X4" s="3"/>
      <c r="Y4" s="3"/>
      <c r="Z4" s="3"/>
      <c r="AA4" s="3"/>
    </row>
    <row r="5" spans="1:27" ht="16.5" thickBot="1" x14ac:dyDescent="0.3">
      <c r="A5" s="3"/>
      <c r="B5" s="4"/>
      <c r="C5" s="3"/>
      <c r="D5" s="3"/>
      <c r="E5" s="3"/>
      <c r="F5" s="5"/>
      <c r="G5" s="5"/>
      <c r="H5" s="5"/>
      <c r="I5" s="5"/>
      <c r="J5" s="26"/>
      <c r="K5" s="26"/>
      <c r="L5" s="3"/>
      <c r="M5" s="3"/>
      <c r="N5" s="3"/>
      <c r="O5" s="3"/>
      <c r="P5" s="3"/>
      <c r="Q5" s="3"/>
      <c r="R5" s="3"/>
      <c r="S5" s="3"/>
      <c r="T5" s="3"/>
      <c r="U5" s="3"/>
      <c r="V5" s="3"/>
      <c r="W5" s="3"/>
      <c r="X5" s="3"/>
      <c r="Y5" s="3"/>
      <c r="Z5" s="3"/>
      <c r="AA5" s="3"/>
    </row>
    <row r="6" spans="1:27" ht="15.75" x14ac:dyDescent="0.25">
      <c r="A6" s="3"/>
      <c r="B6" s="4"/>
      <c r="C6" s="3"/>
      <c r="D6" s="3"/>
      <c r="E6" s="3"/>
      <c r="F6" s="5"/>
      <c r="G6" s="5"/>
      <c r="H6" s="5"/>
      <c r="I6" s="5"/>
      <c r="J6" s="26"/>
      <c r="K6" s="26"/>
      <c r="L6" s="3"/>
      <c r="M6" s="3"/>
      <c r="N6" s="3"/>
      <c r="O6" s="3"/>
      <c r="P6" s="3"/>
      <c r="Q6" s="3"/>
      <c r="R6" s="3"/>
      <c r="S6" s="3"/>
      <c r="T6" s="3"/>
      <c r="U6" s="3"/>
      <c r="V6" s="190" t="s">
        <v>34</v>
      </c>
      <c r="W6" s="191"/>
      <c r="X6" s="192"/>
      <c r="Y6" s="3"/>
      <c r="Z6" s="3"/>
      <c r="AA6" s="3"/>
    </row>
    <row r="7" spans="1:27" ht="15.75" x14ac:dyDescent="0.25">
      <c r="A7" s="3"/>
      <c r="B7" s="3"/>
      <c r="C7" s="3"/>
      <c r="D7" s="3"/>
      <c r="E7" s="3"/>
      <c r="F7" s="3"/>
      <c r="G7" s="3"/>
      <c r="H7" s="3"/>
      <c r="I7" s="3"/>
      <c r="J7" s="26"/>
      <c r="K7" s="26"/>
      <c r="L7" s="3"/>
      <c r="M7" s="3"/>
      <c r="N7" s="3"/>
      <c r="O7" s="3"/>
      <c r="P7" s="3"/>
      <c r="Q7" s="3"/>
      <c r="R7" s="3"/>
      <c r="S7" s="3"/>
      <c r="T7" s="3"/>
      <c r="U7" s="3"/>
      <c r="V7" s="187" t="s">
        <v>35</v>
      </c>
      <c r="W7" s="188"/>
      <c r="X7" s="189"/>
      <c r="Y7" s="3"/>
      <c r="Z7" s="3"/>
      <c r="AA7" s="3"/>
    </row>
    <row r="8" spans="1:27" ht="15.75" x14ac:dyDescent="0.25">
      <c r="F8" s="48" t="str">
        <f>Facilitator!$D$34</f>
        <v>Cost</v>
      </c>
      <c r="G8" s="48" t="str">
        <f>Facilitator!$D$35</f>
        <v>Revenue</v>
      </c>
      <c r="H8" s="48" t="str">
        <f>Facilitator!$D$36</f>
        <v xml:space="preserve">Mission </v>
      </c>
      <c r="I8" s="48" t="str">
        <f>Facilitator!$D$37</f>
        <v>Merit</v>
      </c>
      <c r="J8" s="15"/>
      <c r="K8" s="14"/>
      <c r="V8" s="187" t="s">
        <v>30</v>
      </c>
      <c r="W8" s="188"/>
      <c r="X8" s="189"/>
    </row>
    <row r="9" spans="1:27" x14ac:dyDescent="0.2">
      <c r="B9" s="32" t="s">
        <v>0</v>
      </c>
      <c r="C9" s="32" t="s">
        <v>1</v>
      </c>
      <c r="D9" s="32" t="s">
        <v>2</v>
      </c>
      <c r="F9" s="48" t="str">
        <f>Facilitator!$F$34</f>
        <v>in $1000's</v>
      </c>
      <c r="G9" s="48" t="str">
        <f>Facilitator!$F$35</f>
        <v>in $1000's</v>
      </c>
      <c r="H9" s="49" t="s">
        <v>7</v>
      </c>
      <c r="I9" s="49" t="s">
        <v>8</v>
      </c>
      <c r="J9" s="15"/>
      <c r="K9" s="14"/>
      <c r="V9" s="87" t="s">
        <v>33</v>
      </c>
      <c r="W9" s="15"/>
      <c r="X9" s="88" t="s">
        <v>32</v>
      </c>
    </row>
    <row r="10" spans="1:27" x14ac:dyDescent="0.2">
      <c r="B10" s="1"/>
      <c r="C10" s="1"/>
      <c r="D10" s="1"/>
      <c r="E10" s="1"/>
      <c r="F10" s="7"/>
      <c r="G10" s="8"/>
      <c r="H10" s="7"/>
      <c r="I10" s="7"/>
      <c r="J10" s="15"/>
      <c r="K10" s="14"/>
      <c r="V10" s="18"/>
      <c r="W10" s="15"/>
      <c r="X10" s="19"/>
    </row>
    <row r="11" spans="1:27" ht="15.75" x14ac:dyDescent="0.25">
      <c r="B11" s="42">
        <v>1</v>
      </c>
      <c r="C11" s="42" t="str">
        <f>IF(ISTEXT(act_1)=TRUE,act_1,"")</f>
        <v/>
      </c>
      <c r="D11" s="42" t="str">
        <f>IF(ISTEXT(act_1_desc)=TRUE,act_1_desc,"")</f>
        <v>permanent exhibits</v>
      </c>
      <c r="E11" s="43"/>
      <c r="F11" s="72"/>
      <c r="G11" s="78"/>
      <c r="H11" s="44"/>
      <c r="I11" s="44"/>
      <c r="J11" s="15"/>
      <c r="K11" s="14"/>
      <c r="V11" s="89">
        <f>G11-F11</f>
        <v>0</v>
      </c>
      <c r="W11" s="15"/>
      <c r="X11" s="90" t="e">
        <f>G11/F11</f>
        <v>#DIV/0!</v>
      </c>
    </row>
    <row r="12" spans="1:27" x14ac:dyDescent="0.2">
      <c r="B12" s="1"/>
      <c r="C12" s="1"/>
      <c r="D12" s="1"/>
      <c r="E12" s="1"/>
      <c r="F12" s="73"/>
      <c r="G12" s="79"/>
      <c r="H12" s="7"/>
      <c r="I12" s="7"/>
      <c r="J12" s="15"/>
      <c r="K12" s="14"/>
      <c r="V12" s="89"/>
      <c r="W12" s="15"/>
      <c r="X12" s="90"/>
    </row>
    <row r="13" spans="1:27" x14ac:dyDescent="0.2">
      <c r="B13" s="2"/>
      <c r="C13" s="2"/>
      <c r="D13" s="2"/>
      <c r="E13" s="2"/>
      <c r="F13" s="74"/>
      <c r="G13" s="80"/>
      <c r="H13" s="9"/>
      <c r="I13" s="9"/>
      <c r="J13" s="15"/>
      <c r="K13" s="14"/>
      <c r="V13" s="89"/>
      <c r="W13" s="15"/>
      <c r="X13" s="90"/>
    </row>
    <row r="14" spans="1:27" ht="15.75" x14ac:dyDescent="0.25">
      <c r="B14" s="45">
        <v>2</v>
      </c>
      <c r="C14" s="45" t="str">
        <f>IF(ISTEXT(act_2)=TRUE,act_2,"")</f>
        <v/>
      </c>
      <c r="D14" s="45" t="str">
        <f>IF(ISTEXT(act_2_desc)=TRUE,act_2_desc,"")</f>
        <v>special exhibitions</v>
      </c>
      <c r="E14" s="46"/>
      <c r="F14" s="75"/>
      <c r="G14" s="81"/>
      <c r="H14" s="47"/>
      <c r="I14" s="47"/>
      <c r="J14" s="15"/>
      <c r="K14" s="14"/>
      <c r="V14" s="89">
        <f>G14-F14</f>
        <v>0</v>
      </c>
      <c r="W14" s="15"/>
      <c r="X14" s="90" t="e">
        <f>G14/F14</f>
        <v>#DIV/0!</v>
      </c>
    </row>
    <row r="15" spans="1:27" x14ac:dyDescent="0.2">
      <c r="B15" s="2"/>
      <c r="C15" s="2"/>
      <c r="D15" s="2"/>
      <c r="E15" s="2"/>
      <c r="F15" s="74"/>
      <c r="G15" s="80"/>
      <c r="H15" s="9"/>
      <c r="I15" s="9"/>
      <c r="J15" s="15"/>
      <c r="K15" s="14"/>
      <c r="V15" s="89"/>
      <c r="W15" s="15"/>
      <c r="X15" s="90"/>
    </row>
    <row r="16" spans="1:27" x14ac:dyDescent="0.2">
      <c r="B16" s="1"/>
      <c r="C16" s="1"/>
      <c r="D16" s="1"/>
      <c r="E16" s="1"/>
      <c r="F16" s="73"/>
      <c r="G16" s="79"/>
      <c r="H16" s="7"/>
      <c r="I16" s="7"/>
      <c r="J16" s="15"/>
      <c r="K16" s="14"/>
      <c r="V16" s="89"/>
      <c r="W16" s="15"/>
      <c r="X16" s="90"/>
    </row>
    <row r="17" spans="2:24" ht="15.75" x14ac:dyDescent="0.25">
      <c r="B17" s="42">
        <v>3</v>
      </c>
      <c r="C17" s="42" t="str">
        <f>IF(ISTEXT(act_3)=TRUE,act_3,"")</f>
        <v/>
      </c>
      <c r="D17" s="42" t="str">
        <f>IF(ISTEXT(act_3_desc)=TRUE,act_3_desc,"")</f>
        <v>collections/conservation</v>
      </c>
      <c r="E17" s="43"/>
      <c r="F17" s="72"/>
      <c r="G17" s="78"/>
      <c r="H17" s="44"/>
      <c r="I17" s="44"/>
      <c r="J17" s="15"/>
      <c r="K17" s="14"/>
      <c r="V17" s="89">
        <f>G17-F17</f>
        <v>0</v>
      </c>
      <c r="W17" s="15"/>
      <c r="X17" s="90" t="e">
        <f>G17/F17</f>
        <v>#DIV/0!</v>
      </c>
    </row>
    <row r="18" spans="2:24" x14ac:dyDescent="0.2">
      <c r="B18" s="1"/>
      <c r="C18" s="1"/>
      <c r="D18" s="1"/>
      <c r="E18" s="1"/>
      <c r="F18" s="73"/>
      <c r="G18" s="79"/>
      <c r="H18" s="7"/>
      <c r="I18" s="7"/>
      <c r="J18" s="15"/>
      <c r="K18" s="14"/>
      <c r="V18" s="89"/>
      <c r="W18" s="15"/>
      <c r="X18" s="90"/>
    </row>
    <row r="19" spans="2:24" x14ac:dyDescent="0.2">
      <c r="B19" s="2"/>
      <c r="C19" s="2"/>
      <c r="D19" s="2"/>
      <c r="E19" s="2"/>
      <c r="F19" s="74"/>
      <c r="G19" s="80"/>
      <c r="H19" s="9"/>
      <c r="I19" s="9"/>
      <c r="J19" s="15"/>
      <c r="K19" s="14"/>
      <c r="V19" s="89"/>
      <c r="W19" s="15"/>
      <c r="X19" s="90"/>
    </row>
    <row r="20" spans="2:24" ht="15.75" x14ac:dyDescent="0.25">
      <c r="B20" s="45">
        <v>4</v>
      </c>
      <c r="C20" s="45" t="str">
        <f>IF(ISTEXT(act_4)=TRUE,act_4,"")</f>
        <v/>
      </c>
      <c r="D20" s="45" t="str">
        <f>IF(ISTEXT(act_4_desc)=TRUE,act_4_desc,"")</f>
        <v>public programs</v>
      </c>
      <c r="E20" s="46"/>
      <c r="F20" s="75"/>
      <c r="G20" s="81"/>
      <c r="H20" s="47"/>
      <c r="I20" s="47"/>
      <c r="J20" s="15"/>
      <c r="K20" s="14"/>
      <c r="V20" s="89">
        <f>G20-F20</f>
        <v>0</v>
      </c>
      <c r="W20" s="15"/>
      <c r="X20" s="90" t="e">
        <f>G20/F20</f>
        <v>#DIV/0!</v>
      </c>
    </row>
    <row r="21" spans="2:24" x14ac:dyDescent="0.2">
      <c r="B21" s="2"/>
      <c r="C21" s="2"/>
      <c r="D21" s="2"/>
      <c r="E21" s="2"/>
      <c r="F21" s="74"/>
      <c r="G21" s="80"/>
      <c r="H21" s="9"/>
      <c r="I21" s="9"/>
      <c r="J21" s="15"/>
      <c r="K21" s="14"/>
      <c r="V21" s="89"/>
      <c r="W21" s="15"/>
      <c r="X21" s="90"/>
    </row>
    <row r="22" spans="2:24" x14ac:dyDescent="0.2">
      <c r="B22" s="1"/>
      <c r="C22" s="1"/>
      <c r="D22" s="1"/>
      <c r="E22" s="1"/>
      <c r="F22" s="73"/>
      <c r="G22" s="79"/>
      <c r="H22" s="7"/>
      <c r="I22" s="7"/>
      <c r="J22" s="15"/>
      <c r="K22" s="14"/>
      <c r="V22" s="89"/>
      <c r="W22" s="15"/>
      <c r="X22" s="90"/>
    </row>
    <row r="23" spans="2:24" ht="15.75" x14ac:dyDescent="0.25">
      <c r="B23" s="42">
        <v>5</v>
      </c>
      <c r="C23" s="42" t="str">
        <f>IF(ISTEXT(act_5)=TRUE,act_5,"")</f>
        <v/>
      </c>
      <c r="D23" s="42" t="str">
        <f>IF(ISTEXT(act_5_desc)=TRUE,act_5_desc,"")</f>
        <v>education</v>
      </c>
      <c r="E23" s="43"/>
      <c r="F23" s="72"/>
      <c r="G23" s="78"/>
      <c r="H23" s="44"/>
      <c r="I23" s="44"/>
      <c r="J23" s="15"/>
      <c r="K23" s="14"/>
      <c r="V23" s="89">
        <f>G23-F23</f>
        <v>0</v>
      </c>
      <c r="W23" s="15"/>
      <c r="X23" s="90" t="e">
        <f>G23/F23</f>
        <v>#DIV/0!</v>
      </c>
    </row>
    <row r="24" spans="2:24" x14ac:dyDescent="0.2">
      <c r="B24" s="1"/>
      <c r="C24" s="1"/>
      <c r="D24" s="1"/>
      <c r="E24" s="1"/>
      <c r="F24" s="73"/>
      <c r="G24" s="79"/>
      <c r="H24" s="7"/>
      <c r="I24" s="7"/>
      <c r="J24" s="15"/>
      <c r="K24" s="14"/>
      <c r="V24" s="89"/>
      <c r="W24" s="15"/>
      <c r="X24" s="90"/>
    </row>
    <row r="25" spans="2:24" x14ac:dyDescent="0.2">
      <c r="B25" s="2"/>
      <c r="C25" s="2"/>
      <c r="D25" s="2"/>
      <c r="E25" s="2"/>
      <c r="F25" s="74"/>
      <c r="G25" s="80"/>
      <c r="H25" s="9"/>
      <c r="I25" s="9"/>
      <c r="J25" s="15"/>
      <c r="K25" s="14"/>
      <c r="V25" s="89"/>
      <c r="W25" s="15"/>
      <c r="X25" s="90"/>
    </row>
    <row r="26" spans="2:24" ht="15.75" x14ac:dyDescent="0.25">
      <c r="B26" s="45">
        <v>6</v>
      </c>
      <c r="C26" s="45" t="str">
        <f>IF(ISTEXT(act_6)=TRUE,act_6,"")</f>
        <v/>
      </c>
      <c r="D26" s="45" t="str">
        <f>IF(ISTEXT(act_6_desc)=TRUE,act_6_desc,"")</f>
        <v>research</v>
      </c>
      <c r="E26" s="46"/>
      <c r="F26" s="75"/>
      <c r="G26" s="81"/>
      <c r="H26" s="47"/>
      <c r="I26" s="47"/>
      <c r="J26" s="15"/>
      <c r="K26" s="14"/>
      <c r="V26" s="89">
        <f>G26-F26</f>
        <v>0</v>
      </c>
      <c r="W26" s="15"/>
      <c r="X26" s="90" t="e">
        <f>G26/F26</f>
        <v>#DIV/0!</v>
      </c>
    </row>
    <row r="27" spans="2:24" x14ac:dyDescent="0.2">
      <c r="B27" s="2"/>
      <c r="C27" s="2"/>
      <c r="D27" s="2"/>
      <c r="E27" s="30"/>
      <c r="F27" s="76"/>
      <c r="G27" s="82"/>
      <c r="H27" s="13"/>
      <c r="I27" s="13"/>
      <c r="J27" s="15"/>
      <c r="K27" s="14"/>
      <c r="V27" s="89"/>
      <c r="W27" s="15"/>
      <c r="X27" s="90"/>
    </row>
    <row r="28" spans="2:24" x14ac:dyDescent="0.2">
      <c r="B28" s="1"/>
      <c r="C28" s="1"/>
      <c r="D28" s="1"/>
      <c r="E28" s="28"/>
      <c r="F28" s="77"/>
      <c r="G28" s="83"/>
      <c r="H28" s="12"/>
      <c r="I28" s="12"/>
      <c r="J28" s="15"/>
      <c r="K28" s="14"/>
      <c r="V28" s="89"/>
      <c r="W28" s="15"/>
      <c r="X28" s="90"/>
    </row>
    <row r="29" spans="2:24" ht="15.75" x14ac:dyDescent="0.25">
      <c r="B29" s="42">
        <v>7</v>
      </c>
      <c r="C29" s="42" t="str">
        <f>IF(ISTEXT(act_7)=TRUE,act_7,"")</f>
        <v/>
      </c>
      <c r="D29" s="42" t="str">
        <f>IF(ISTEXT(act_7_desc)=TRUE,act_7_desc,"")</f>
        <v>administration</v>
      </c>
      <c r="E29" s="43"/>
      <c r="F29" s="72"/>
      <c r="G29" s="78"/>
      <c r="H29" s="44"/>
      <c r="I29" s="44"/>
      <c r="J29" s="15"/>
      <c r="K29" s="14"/>
      <c r="V29" s="89">
        <f>G29-F29</f>
        <v>0</v>
      </c>
      <c r="W29" s="15"/>
      <c r="X29" s="90" t="e">
        <f>G29/F29</f>
        <v>#DIV/0!</v>
      </c>
    </row>
    <row r="30" spans="2:24" x14ac:dyDescent="0.2">
      <c r="B30" s="1"/>
      <c r="C30" s="1"/>
      <c r="D30" s="1"/>
      <c r="E30" s="28"/>
      <c r="F30" s="77"/>
      <c r="G30" s="83"/>
      <c r="H30" s="12"/>
      <c r="I30" s="12"/>
      <c r="J30" s="15"/>
      <c r="K30" s="14"/>
      <c r="V30" s="89"/>
      <c r="W30" s="15"/>
      <c r="X30" s="90"/>
    </row>
    <row r="31" spans="2:24" x14ac:dyDescent="0.2">
      <c r="B31" s="2"/>
      <c r="C31" s="2"/>
      <c r="D31" s="2"/>
      <c r="E31" s="30"/>
      <c r="F31" s="76"/>
      <c r="G31" s="82"/>
      <c r="H31" s="13"/>
      <c r="I31" s="13"/>
      <c r="J31" s="15"/>
      <c r="K31" s="14"/>
      <c r="V31" s="89"/>
      <c r="W31" s="15"/>
      <c r="X31" s="90"/>
    </row>
    <row r="32" spans="2:24" ht="15.75" x14ac:dyDescent="0.25">
      <c r="B32" s="45">
        <v>8</v>
      </c>
      <c r="C32" s="45" t="str">
        <f>IF(ISTEXT(act_8)=TRUE,act_8,"")</f>
        <v/>
      </c>
      <c r="D32" s="45" t="str">
        <f>IF(ISTEXT(act_8_desc)=TRUE,act_8_desc,"")</f>
        <v>development</v>
      </c>
      <c r="E32" s="46"/>
      <c r="F32" s="75"/>
      <c r="G32" s="81"/>
      <c r="H32" s="47"/>
      <c r="I32" s="47"/>
      <c r="J32" s="15"/>
      <c r="K32" s="14"/>
      <c r="V32" s="89">
        <f>G32-F32</f>
        <v>0</v>
      </c>
      <c r="W32" s="15"/>
      <c r="X32" s="90" t="e">
        <f>G32/F32</f>
        <v>#DIV/0!</v>
      </c>
    </row>
    <row r="33" spans="2:24" x14ac:dyDescent="0.2">
      <c r="B33" s="2"/>
      <c r="C33" s="2"/>
      <c r="D33" s="2"/>
      <c r="E33" s="30"/>
      <c r="F33" s="76"/>
      <c r="G33" s="82"/>
      <c r="H33" s="13"/>
      <c r="I33" s="13"/>
      <c r="J33" s="15"/>
      <c r="K33" s="14"/>
      <c r="V33" s="89"/>
      <c r="W33" s="15"/>
      <c r="X33" s="90"/>
    </row>
    <row r="34" spans="2:24" x14ac:dyDescent="0.2">
      <c r="B34" s="1"/>
      <c r="C34" s="1"/>
      <c r="D34" s="1"/>
      <c r="E34" s="28"/>
      <c r="F34" s="77"/>
      <c r="G34" s="83"/>
      <c r="H34" s="12"/>
      <c r="I34" s="12"/>
      <c r="J34" s="15"/>
      <c r="K34" s="14"/>
      <c r="V34" s="89"/>
      <c r="W34" s="15"/>
      <c r="X34" s="90"/>
    </row>
    <row r="35" spans="2:24" ht="15.75" x14ac:dyDescent="0.25">
      <c r="B35" s="42">
        <v>9</v>
      </c>
      <c r="C35" s="42" t="str">
        <f>IF(ISTEXT(act_9)=TRUE,act_9,"")</f>
        <v/>
      </c>
      <c r="D35" s="42" t="str">
        <f>IF(ISTEXT(act_9_desc)=TRUE,act_9_desc,"")</f>
        <v>shop</v>
      </c>
      <c r="E35" s="43"/>
      <c r="F35" s="72"/>
      <c r="G35" s="78"/>
      <c r="H35" s="44"/>
      <c r="I35" s="44"/>
      <c r="J35" s="15"/>
      <c r="K35" s="14"/>
      <c r="V35" s="89">
        <f>G35-F35</f>
        <v>0</v>
      </c>
      <c r="W35" s="15"/>
      <c r="X35" s="90" t="e">
        <f>G35/F35</f>
        <v>#DIV/0!</v>
      </c>
    </row>
    <row r="36" spans="2:24" x14ac:dyDescent="0.2">
      <c r="B36" s="1"/>
      <c r="C36" s="1"/>
      <c r="D36" s="1"/>
      <c r="E36" s="28"/>
      <c r="F36" s="77"/>
      <c r="G36" s="83"/>
      <c r="H36" s="12"/>
      <c r="I36" s="12"/>
      <c r="J36" s="15"/>
      <c r="K36" s="14"/>
      <c r="V36" s="89"/>
      <c r="W36" s="15"/>
      <c r="X36" s="90"/>
    </row>
    <row r="37" spans="2:24" x14ac:dyDescent="0.2">
      <c r="B37" s="2"/>
      <c r="C37" s="2"/>
      <c r="D37" s="2"/>
      <c r="E37" s="30"/>
      <c r="F37" s="76"/>
      <c r="G37" s="82"/>
      <c r="H37" s="13"/>
      <c r="I37" s="13"/>
      <c r="J37" s="15"/>
      <c r="K37" s="14"/>
      <c r="V37" s="89"/>
      <c r="W37" s="15"/>
      <c r="X37" s="90"/>
    </row>
    <row r="38" spans="2:24" ht="15.75" x14ac:dyDescent="0.25">
      <c r="B38" s="45">
        <v>10</v>
      </c>
      <c r="C38" s="45" t="str">
        <f>IF(ISTEXT(act_10)=TRUE,act_10,"")</f>
        <v/>
      </c>
      <c r="D38" s="45" t="str">
        <f>IF(ISTEXT(act_10_desc)=TRUE,act_10_desc,"")</f>
        <v>food services</v>
      </c>
      <c r="E38" s="46"/>
      <c r="F38" s="75"/>
      <c r="G38" s="81"/>
      <c r="H38" s="47"/>
      <c r="I38" s="47"/>
      <c r="J38" s="15"/>
      <c r="K38" s="14"/>
      <c r="V38" s="89">
        <f>G38-F38</f>
        <v>0</v>
      </c>
      <c r="W38" s="15"/>
      <c r="X38" s="90" t="e">
        <f>G38/F38</f>
        <v>#DIV/0!</v>
      </c>
    </row>
    <row r="39" spans="2:24" ht="13.5" thickBot="1" x14ac:dyDescent="0.25">
      <c r="B39" s="2"/>
      <c r="C39" s="2"/>
      <c r="D39" s="2"/>
      <c r="E39" s="30"/>
      <c r="F39" s="13"/>
      <c r="G39" s="31"/>
      <c r="H39" s="13"/>
      <c r="I39" s="13"/>
      <c r="J39" s="15"/>
      <c r="K39" s="14"/>
      <c r="V39" s="94"/>
      <c r="W39" s="91"/>
      <c r="X39" s="95"/>
    </row>
    <row r="40" spans="2:24" x14ac:dyDescent="0.2">
      <c r="F40" s="6"/>
      <c r="G40" s="6"/>
      <c r="H40" s="6"/>
      <c r="I40" s="6"/>
      <c r="J40" s="14"/>
      <c r="K40" s="14"/>
    </row>
    <row r="41" spans="2:24" x14ac:dyDescent="0.2">
      <c r="F41" s="6"/>
      <c r="G41" s="6"/>
      <c r="H41" s="6"/>
      <c r="I41" s="6"/>
      <c r="J41" s="15"/>
      <c r="K41" s="14"/>
    </row>
    <row r="42" spans="2:24" x14ac:dyDescent="0.2">
      <c r="F42" s="6"/>
      <c r="G42" s="6"/>
      <c r="H42" s="6"/>
      <c r="I42" s="6"/>
      <c r="J42" s="14"/>
      <c r="K42" s="14"/>
    </row>
    <row r="43" spans="2:24" x14ac:dyDescent="0.2">
      <c r="F43" s="6"/>
      <c r="G43" s="6"/>
      <c r="H43" s="6"/>
      <c r="I43" s="6"/>
      <c r="J43" s="14"/>
      <c r="K43" s="14"/>
    </row>
    <row r="44" spans="2:24" x14ac:dyDescent="0.2">
      <c r="F44" s="6"/>
      <c r="G44" s="6"/>
      <c r="H44" s="6"/>
      <c r="I44" s="6"/>
      <c r="J44" s="14"/>
      <c r="K44" s="14"/>
    </row>
    <row r="45" spans="2:24" x14ac:dyDescent="0.2">
      <c r="F45" s="6"/>
      <c r="G45" s="6"/>
      <c r="H45" s="6"/>
      <c r="I45" s="6"/>
      <c r="J45" s="14"/>
      <c r="K45" s="14"/>
    </row>
    <row r="46" spans="2:24" x14ac:dyDescent="0.2">
      <c r="F46" s="6"/>
      <c r="G46" s="6"/>
      <c r="H46" s="6"/>
      <c r="I46" s="6"/>
    </row>
    <row r="47" spans="2:24" x14ac:dyDescent="0.2">
      <c r="F47" s="6"/>
      <c r="G47" s="6"/>
      <c r="H47" s="6"/>
      <c r="I47" s="6"/>
    </row>
    <row r="48" spans="2:24" x14ac:dyDescent="0.2">
      <c r="F48" s="6"/>
      <c r="G48" s="6"/>
      <c r="H48" s="6"/>
      <c r="I48" s="6"/>
    </row>
    <row r="49" spans="6:9" x14ac:dyDescent="0.2">
      <c r="F49" s="6"/>
      <c r="G49" s="6"/>
      <c r="H49" s="6"/>
      <c r="I49" s="6"/>
    </row>
    <row r="50" spans="6:9" x14ac:dyDescent="0.2">
      <c r="F50" s="6"/>
      <c r="G50" s="6"/>
      <c r="H50" s="6"/>
      <c r="I50" s="6"/>
    </row>
    <row r="51" spans="6:9" x14ac:dyDescent="0.2">
      <c r="F51" s="6"/>
      <c r="G51" s="6"/>
      <c r="H51" s="6"/>
      <c r="I51" s="6"/>
    </row>
    <row r="52" spans="6:9" x14ac:dyDescent="0.2">
      <c r="F52" s="6"/>
      <c r="G52" s="6"/>
      <c r="H52" s="6"/>
      <c r="I52" s="6"/>
    </row>
    <row r="53" spans="6:9" x14ac:dyDescent="0.2">
      <c r="F53" s="6"/>
      <c r="G53" s="6"/>
      <c r="H53" s="6"/>
      <c r="I53" s="6"/>
    </row>
    <row r="54" spans="6:9" x14ac:dyDescent="0.2">
      <c r="F54" s="6"/>
      <c r="G54" s="6"/>
      <c r="H54" s="6"/>
      <c r="I54" s="6"/>
    </row>
    <row r="55" spans="6:9" x14ac:dyDescent="0.2">
      <c r="F55" s="6"/>
      <c r="G55" s="6"/>
      <c r="H55" s="6"/>
      <c r="I55" s="6"/>
    </row>
    <row r="56" spans="6:9" x14ac:dyDescent="0.2">
      <c r="F56" s="6"/>
      <c r="G56" s="6"/>
      <c r="H56" s="6"/>
      <c r="I56" s="6"/>
    </row>
    <row r="57" spans="6:9" x14ac:dyDescent="0.2">
      <c r="F57" s="6"/>
      <c r="G57" s="6"/>
      <c r="H57" s="6"/>
      <c r="I57" s="6"/>
    </row>
    <row r="58" spans="6:9" x14ac:dyDescent="0.2">
      <c r="F58" s="6"/>
      <c r="G58" s="6"/>
      <c r="H58" s="6"/>
      <c r="I58" s="6"/>
    </row>
    <row r="59" spans="6:9" x14ac:dyDescent="0.2">
      <c r="F59" s="6"/>
      <c r="G59" s="6"/>
      <c r="H59" s="6"/>
      <c r="I59" s="6"/>
    </row>
    <row r="60" spans="6:9" x14ac:dyDescent="0.2">
      <c r="F60" s="6"/>
      <c r="G60" s="6"/>
      <c r="H60" s="6"/>
      <c r="I60" s="6"/>
    </row>
    <row r="61" spans="6:9" x14ac:dyDescent="0.2">
      <c r="F61" s="6"/>
      <c r="G61" s="6"/>
      <c r="H61" s="6"/>
      <c r="I61" s="6"/>
    </row>
    <row r="62" spans="6:9" x14ac:dyDescent="0.2">
      <c r="F62" s="6"/>
      <c r="G62" s="6"/>
      <c r="H62" s="6"/>
      <c r="I62" s="6"/>
    </row>
    <row r="63" spans="6:9" x14ac:dyDescent="0.2">
      <c r="F63" s="6"/>
      <c r="G63" s="6"/>
      <c r="H63" s="6"/>
      <c r="I63" s="6"/>
    </row>
    <row r="64" spans="6:9" x14ac:dyDescent="0.2">
      <c r="F64" s="6"/>
      <c r="G64" s="6"/>
      <c r="H64" s="6"/>
      <c r="I64" s="6"/>
    </row>
    <row r="65" spans="6:9" x14ac:dyDescent="0.2">
      <c r="F65" s="6"/>
      <c r="G65" s="6"/>
      <c r="H65" s="6"/>
      <c r="I65" s="6"/>
    </row>
    <row r="66" spans="6:9" x14ac:dyDescent="0.2">
      <c r="F66" s="6"/>
      <c r="G66" s="6"/>
      <c r="H66" s="6"/>
      <c r="I66" s="6"/>
    </row>
    <row r="67" spans="6:9" x14ac:dyDescent="0.2">
      <c r="F67" s="6"/>
      <c r="G67" s="6"/>
      <c r="H67" s="6"/>
      <c r="I67" s="6"/>
    </row>
    <row r="68" spans="6:9" x14ac:dyDescent="0.2">
      <c r="F68" s="6"/>
      <c r="G68" s="6"/>
      <c r="H68" s="6"/>
      <c r="I68" s="6"/>
    </row>
    <row r="69" spans="6:9" x14ac:dyDescent="0.2">
      <c r="F69" s="6"/>
      <c r="G69" s="6"/>
      <c r="H69" s="6"/>
      <c r="I69" s="6"/>
    </row>
    <row r="70" spans="6:9" x14ac:dyDescent="0.2">
      <c r="F70" s="6"/>
      <c r="G70" s="6"/>
      <c r="H70" s="6"/>
      <c r="I70" s="6"/>
    </row>
    <row r="71" spans="6:9" x14ac:dyDescent="0.2">
      <c r="F71" s="6"/>
      <c r="G71" s="6"/>
      <c r="H71" s="6"/>
      <c r="I71" s="6"/>
    </row>
    <row r="72" spans="6:9" x14ac:dyDescent="0.2">
      <c r="F72" s="6"/>
      <c r="G72" s="6"/>
      <c r="H72" s="6"/>
      <c r="I72" s="6"/>
    </row>
    <row r="73" spans="6:9" x14ac:dyDescent="0.2">
      <c r="F73" s="6"/>
      <c r="G73" s="6"/>
      <c r="H73" s="6"/>
      <c r="I73" s="6"/>
    </row>
    <row r="74" spans="6:9" x14ac:dyDescent="0.2">
      <c r="F74" s="6"/>
      <c r="G74" s="6"/>
      <c r="H74" s="6"/>
      <c r="I74" s="6"/>
    </row>
    <row r="75" spans="6:9" x14ac:dyDescent="0.2">
      <c r="F75" s="6"/>
      <c r="G75" s="6"/>
      <c r="H75" s="6"/>
      <c r="I75" s="6"/>
    </row>
    <row r="76" spans="6:9" x14ac:dyDescent="0.2">
      <c r="F76" s="6"/>
      <c r="G76" s="6"/>
      <c r="H76" s="6"/>
      <c r="I76" s="6"/>
    </row>
    <row r="77" spans="6:9" x14ac:dyDescent="0.2">
      <c r="F77" s="6"/>
      <c r="G77" s="6"/>
      <c r="H77" s="6"/>
      <c r="I77" s="6"/>
    </row>
    <row r="78" spans="6:9" x14ac:dyDescent="0.2">
      <c r="F78" s="6"/>
      <c r="G78" s="6"/>
      <c r="H78" s="6"/>
      <c r="I78" s="6"/>
    </row>
    <row r="79" spans="6:9" x14ac:dyDescent="0.2">
      <c r="F79" s="6"/>
      <c r="G79" s="6"/>
      <c r="H79" s="6"/>
      <c r="I79" s="6"/>
    </row>
    <row r="80" spans="6:9" x14ac:dyDescent="0.2">
      <c r="F80" s="6"/>
      <c r="G80" s="6"/>
      <c r="H80" s="6"/>
      <c r="I80" s="6"/>
    </row>
    <row r="81" spans="6:9" x14ac:dyDescent="0.2">
      <c r="F81" s="6"/>
      <c r="G81" s="6"/>
      <c r="H81" s="6"/>
      <c r="I81" s="6"/>
    </row>
    <row r="82" spans="6:9" x14ac:dyDescent="0.2">
      <c r="F82" s="6"/>
      <c r="G82" s="6"/>
      <c r="H82" s="6"/>
      <c r="I82" s="6"/>
    </row>
    <row r="83" spans="6:9" x14ac:dyDescent="0.2">
      <c r="F83" s="6"/>
      <c r="G83" s="6"/>
      <c r="H83" s="6"/>
      <c r="I83" s="6"/>
    </row>
    <row r="84" spans="6:9" x14ac:dyDescent="0.2">
      <c r="F84" s="6"/>
      <c r="G84" s="6"/>
      <c r="H84" s="6"/>
      <c r="I84" s="6"/>
    </row>
    <row r="85" spans="6:9" x14ac:dyDescent="0.2">
      <c r="F85" s="6"/>
      <c r="G85" s="6"/>
      <c r="H85" s="6"/>
      <c r="I85" s="6"/>
    </row>
    <row r="86" spans="6:9" x14ac:dyDescent="0.2">
      <c r="F86" s="6"/>
      <c r="G86" s="6"/>
      <c r="H86" s="6"/>
      <c r="I86" s="6"/>
    </row>
    <row r="87" spans="6:9" x14ac:dyDescent="0.2">
      <c r="F87" s="6"/>
      <c r="G87" s="6"/>
      <c r="H87" s="6"/>
      <c r="I87" s="6"/>
    </row>
    <row r="88" spans="6:9" x14ac:dyDescent="0.2">
      <c r="F88" s="6"/>
      <c r="G88" s="6"/>
      <c r="H88" s="6"/>
      <c r="I88" s="6"/>
    </row>
    <row r="89" spans="6:9" x14ac:dyDescent="0.2">
      <c r="F89" s="6"/>
      <c r="G89" s="6"/>
      <c r="H89" s="6"/>
      <c r="I89" s="6"/>
    </row>
    <row r="90" spans="6:9" x14ac:dyDescent="0.2">
      <c r="F90" s="6"/>
      <c r="G90" s="6"/>
      <c r="H90" s="6"/>
      <c r="I90" s="6"/>
    </row>
    <row r="91" spans="6:9" x14ac:dyDescent="0.2">
      <c r="F91" s="6"/>
      <c r="G91" s="6"/>
      <c r="H91" s="6"/>
      <c r="I91" s="6"/>
    </row>
    <row r="92" spans="6:9" x14ac:dyDescent="0.2">
      <c r="F92" s="6"/>
      <c r="G92" s="6"/>
      <c r="H92" s="6"/>
      <c r="I92" s="6"/>
    </row>
    <row r="93" spans="6:9" x14ac:dyDescent="0.2">
      <c r="F93" s="6"/>
      <c r="G93" s="6"/>
      <c r="H93" s="6"/>
      <c r="I93" s="6"/>
    </row>
    <row r="94" spans="6:9" x14ac:dyDescent="0.2">
      <c r="F94" s="6"/>
      <c r="G94" s="6"/>
      <c r="H94" s="6"/>
      <c r="I94" s="6"/>
    </row>
    <row r="95" spans="6:9" x14ac:dyDescent="0.2">
      <c r="F95" s="6"/>
      <c r="G95" s="6"/>
      <c r="H95" s="6"/>
      <c r="I95" s="6"/>
    </row>
    <row r="96" spans="6:9" x14ac:dyDescent="0.2">
      <c r="F96" s="6"/>
      <c r="G96" s="6"/>
      <c r="H96" s="6"/>
      <c r="I96" s="6"/>
    </row>
    <row r="97" spans="6:9" x14ac:dyDescent="0.2">
      <c r="F97" s="6"/>
      <c r="G97" s="6"/>
      <c r="H97" s="6"/>
      <c r="I97" s="6"/>
    </row>
    <row r="98" spans="6:9" x14ac:dyDescent="0.2">
      <c r="F98" s="6"/>
      <c r="G98" s="6"/>
      <c r="H98" s="6"/>
      <c r="I98" s="6"/>
    </row>
    <row r="99" spans="6:9" x14ac:dyDescent="0.2">
      <c r="F99" s="6"/>
      <c r="G99" s="6"/>
      <c r="H99" s="6"/>
      <c r="I99" s="6"/>
    </row>
    <row r="100" spans="6:9" x14ac:dyDescent="0.2">
      <c r="F100" s="6"/>
      <c r="G100" s="6"/>
      <c r="H100" s="6"/>
      <c r="I100" s="6"/>
    </row>
    <row r="101" spans="6:9" x14ac:dyDescent="0.2">
      <c r="F101" s="6"/>
      <c r="G101" s="6"/>
      <c r="H101" s="6"/>
      <c r="I101" s="6"/>
    </row>
    <row r="102" spans="6:9" x14ac:dyDescent="0.2">
      <c r="F102" s="6"/>
      <c r="G102" s="6"/>
      <c r="H102" s="6"/>
      <c r="I102" s="6"/>
    </row>
    <row r="103" spans="6:9" x14ac:dyDescent="0.2">
      <c r="F103" s="6"/>
      <c r="G103" s="6"/>
      <c r="H103" s="6"/>
      <c r="I103" s="6"/>
    </row>
    <row r="104" spans="6:9" x14ac:dyDescent="0.2">
      <c r="F104" s="6"/>
      <c r="G104" s="6"/>
      <c r="H104" s="6"/>
      <c r="I104" s="6"/>
    </row>
    <row r="105" spans="6:9" x14ac:dyDescent="0.2">
      <c r="F105" s="6"/>
      <c r="G105" s="6"/>
      <c r="H105" s="6"/>
      <c r="I105" s="6"/>
    </row>
    <row r="106" spans="6:9" x14ac:dyDescent="0.2">
      <c r="F106" s="6"/>
      <c r="G106" s="6"/>
      <c r="H106" s="6"/>
      <c r="I106" s="6"/>
    </row>
    <row r="107" spans="6:9" x14ac:dyDescent="0.2">
      <c r="F107" s="6"/>
      <c r="G107" s="6"/>
      <c r="H107" s="6"/>
      <c r="I107" s="6"/>
    </row>
    <row r="108" spans="6:9" x14ac:dyDescent="0.2">
      <c r="F108" s="6"/>
      <c r="G108" s="6"/>
      <c r="H108" s="6"/>
      <c r="I108" s="6"/>
    </row>
    <row r="109" spans="6:9" x14ac:dyDescent="0.2">
      <c r="F109" s="6"/>
      <c r="G109" s="6"/>
      <c r="H109" s="6"/>
      <c r="I109" s="6"/>
    </row>
    <row r="110" spans="6:9" x14ac:dyDescent="0.2">
      <c r="F110" s="6"/>
      <c r="G110" s="6"/>
      <c r="H110" s="6"/>
      <c r="I110" s="6"/>
    </row>
    <row r="111" spans="6:9" x14ac:dyDescent="0.2">
      <c r="F111" s="6"/>
      <c r="G111" s="6"/>
      <c r="H111" s="6"/>
      <c r="I111" s="6"/>
    </row>
    <row r="112" spans="6:9" x14ac:dyDescent="0.2">
      <c r="F112" s="6"/>
      <c r="G112" s="6"/>
      <c r="H112" s="6"/>
      <c r="I112" s="6"/>
    </row>
    <row r="113" spans="6:9" x14ac:dyDescent="0.2">
      <c r="F113" s="6"/>
      <c r="G113" s="6"/>
      <c r="H113" s="6"/>
      <c r="I113" s="6"/>
    </row>
    <row r="114" spans="6:9" x14ac:dyDescent="0.2">
      <c r="F114" s="6"/>
      <c r="G114" s="6"/>
      <c r="H114" s="6"/>
      <c r="I114" s="6"/>
    </row>
    <row r="115" spans="6:9" x14ac:dyDescent="0.2">
      <c r="F115" s="6"/>
      <c r="G115" s="6"/>
      <c r="H115" s="6"/>
      <c r="I115" s="6"/>
    </row>
    <row r="116" spans="6:9" x14ac:dyDescent="0.2">
      <c r="F116" s="6"/>
      <c r="G116" s="6"/>
      <c r="H116" s="6"/>
      <c r="I116" s="6"/>
    </row>
    <row r="117" spans="6:9" x14ac:dyDescent="0.2">
      <c r="F117" s="6"/>
      <c r="G117" s="6"/>
      <c r="H117" s="6"/>
      <c r="I117" s="6"/>
    </row>
    <row r="118" spans="6:9" x14ac:dyDescent="0.2">
      <c r="F118" s="6"/>
      <c r="G118" s="6"/>
      <c r="H118" s="6"/>
      <c r="I118" s="6"/>
    </row>
    <row r="119" spans="6:9" x14ac:dyDescent="0.2">
      <c r="F119" s="6"/>
      <c r="G119" s="6"/>
      <c r="H119" s="6"/>
      <c r="I119" s="6"/>
    </row>
    <row r="120" spans="6:9" x14ac:dyDescent="0.2">
      <c r="F120" s="6"/>
      <c r="G120" s="6"/>
      <c r="H120" s="6"/>
      <c r="I120" s="6"/>
    </row>
    <row r="121" spans="6:9" x14ac:dyDescent="0.2">
      <c r="F121" s="6"/>
      <c r="G121" s="6"/>
      <c r="H121" s="6"/>
      <c r="I121" s="6"/>
    </row>
    <row r="122" spans="6:9" x14ac:dyDescent="0.2">
      <c r="F122" s="6"/>
      <c r="G122" s="6"/>
      <c r="H122" s="6"/>
      <c r="I122" s="6"/>
    </row>
    <row r="123" spans="6:9" x14ac:dyDescent="0.2">
      <c r="F123" s="6"/>
      <c r="G123" s="6"/>
      <c r="H123" s="6"/>
      <c r="I123" s="6"/>
    </row>
    <row r="124" spans="6:9" x14ac:dyDescent="0.2">
      <c r="F124" s="6"/>
      <c r="G124" s="6"/>
      <c r="H124" s="6"/>
      <c r="I124" s="6"/>
    </row>
    <row r="125" spans="6:9" x14ac:dyDescent="0.2">
      <c r="F125" s="6"/>
      <c r="G125" s="6"/>
      <c r="H125" s="6"/>
      <c r="I125" s="6"/>
    </row>
    <row r="126" spans="6:9" x14ac:dyDescent="0.2">
      <c r="F126" s="6"/>
      <c r="G126" s="6"/>
      <c r="H126" s="6"/>
      <c r="I126" s="6"/>
    </row>
    <row r="127" spans="6:9" x14ac:dyDescent="0.2">
      <c r="F127" s="6"/>
      <c r="G127" s="6"/>
      <c r="H127" s="6"/>
      <c r="I127" s="6"/>
    </row>
    <row r="128" spans="6:9" x14ac:dyDescent="0.2">
      <c r="F128" s="6"/>
      <c r="G128" s="6"/>
      <c r="H128" s="6"/>
      <c r="I128" s="6"/>
    </row>
    <row r="129" spans="6:9" x14ac:dyDescent="0.2">
      <c r="F129" s="6"/>
      <c r="G129" s="6"/>
      <c r="H129" s="6"/>
      <c r="I129" s="6"/>
    </row>
    <row r="130" spans="6:9" x14ac:dyDescent="0.2">
      <c r="F130" s="6"/>
      <c r="G130" s="6"/>
      <c r="H130" s="6"/>
      <c r="I130" s="6"/>
    </row>
    <row r="131" spans="6:9" x14ac:dyDescent="0.2">
      <c r="F131" s="6"/>
      <c r="G131" s="6"/>
      <c r="H131" s="6"/>
      <c r="I131" s="6"/>
    </row>
    <row r="132" spans="6:9" x14ac:dyDescent="0.2">
      <c r="F132" s="6"/>
      <c r="G132" s="6"/>
      <c r="H132" s="6"/>
      <c r="I132" s="6"/>
    </row>
    <row r="133" spans="6:9" x14ac:dyDescent="0.2">
      <c r="F133" s="6"/>
      <c r="G133" s="6"/>
      <c r="H133" s="6"/>
      <c r="I133" s="6"/>
    </row>
    <row r="134" spans="6:9" x14ac:dyDescent="0.2">
      <c r="F134" s="6"/>
      <c r="G134" s="6"/>
      <c r="H134" s="6"/>
      <c r="I134" s="6"/>
    </row>
    <row r="135" spans="6:9" x14ac:dyDescent="0.2">
      <c r="F135" s="6"/>
      <c r="G135" s="6"/>
      <c r="H135" s="6"/>
      <c r="I135" s="6"/>
    </row>
    <row r="136" spans="6:9" x14ac:dyDescent="0.2">
      <c r="F136" s="6"/>
      <c r="G136" s="6"/>
      <c r="H136" s="6"/>
      <c r="I136" s="6"/>
    </row>
    <row r="137" spans="6:9" x14ac:dyDescent="0.2">
      <c r="F137" s="6"/>
      <c r="G137" s="6"/>
      <c r="H137" s="6"/>
      <c r="I137" s="6"/>
    </row>
    <row r="138" spans="6:9" x14ac:dyDescent="0.2">
      <c r="F138" s="6"/>
      <c r="G138" s="6"/>
      <c r="H138" s="6"/>
      <c r="I138" s="6"/>
    </row>
    <row r="139" spans="6:9" x14ac:dyDescent="0.2">
      <c r="F139" s="6"/>
      <c r="G139" s="6"/>
      <c r="H139" s="6"/>
      <c r="I139" s="6"/>
    </row>
    <row r="140" spans="6:9" x14ac:dyDescent="0.2">
      <c r="F140" s="6"/>
      <c r="G140" s="6"/>
      <c r="H140" s="6"/>
      <c r="I140" s="6"/>
    </row>
    <row r="141" spans="6:9" x14ac:dyDescent="0.2">
      <c r="F141" s="6"/>
      <c r="G141" s="6"/>
      <c r="H141" s="6"/>
      <c r="I141" s="6"/>
    </row>
    <row r="142" spans="6:9" x14ac:dyDescent="0.2">
      <c r="F142" s="6"/>
      <c r="G142" s="6"/>
      <c r="H142" s="6"/>
      <c r="I142" s="6"/>
    </row>
    <row r="143" spans="6:9" x14ac:dyDescent="0.2">
      <c r="F143" s="6"/>
      <c r="G143" s="6"/>
      <c r="H143" s="6"/>
      <c r="I143" s="6"/>
    </row>
    <row r="144" spans="6:9" x14ac:dyDescent="0.2">
      <c r="F144" s="6"/>
      <c r="G144" s="6"/>
      <c r="H144" s="6"/>
      <c r="I144" s="6"/>
    </row>
    <row r="145" spans="6:9" x14ac:dyDescent="0.2">
      <c r="F145" s="6"/>
      <c r="G145" s="6"/>
      <c r="H145" s="6"/>
      <c r="I145" s="6"/>
    </row>
    <row r="146" spans="6:9" x14ac:dyDescent="0.2">
      <c r="F146" s="6"/>
      <c r="G146" s="6"/>
      <c r="H146" s="6"/>
      <c r="I146" s="6"/>
    </row>
    <row r="147" spans="6:9" x14ac:dyDescent="0.2">
      <c r="F147" s="6"/>
      <c r="G147" s="6"/>
      <c r="H147" s="6"/>
      <c r="I147" s="6"/>
    </row>
    <row r="148" spans="6:9" x14ac:dyDescent="0.2">
      <c r="F148" s="6"/>
      <c r="G148" s="6"/>
      <c r="H148" s="6"/>
      <c r="I148" s="6"/>
    </row>
    <row r="149" spans="6:9" x14ac:dyDescent="0.2">
      <c r="F149" s="6"/>
      <c r="G149" s="6"/>
      <c r="H149" s="6"/>
      <c r="I149" s="6"/>
    </row>
    <row r="150" spans="6:9" x14ac:dyDescent="0.2">
      <c r="F150" s="6"/>
      <c r="G150" s="6"/>
      <c r="H150" s="6"/>
      <c r="I150" s="6"/>
    </row>
    <row r="151" spans="6:9" x14ac:dyDescent="0.2">
      <c r="F151" s="6"/>
      <c r="G151" s="6"/>
      <c r="H151" s="6"/>
      <c r="I151" s="6"/>
    </row>
    <row r="152" spans="6:9" x14ac:dyDescent="0.2">
      <c r="F152" s="6"/>
      <c r="G152" s="6"/>
      <c r="H152" s="6"/>
      <c r="I152" s="6"/>
    </row>
    <row r="153" spans="6:9" x14ac:dyDescent="0.2">
      <c r="F153" s="6"/>
      <c r="G153" s="6"/>
      <c r="H153" s="6"/>
      <c r="I153" s="6"/>
    </row>
    <row r="154" spans="6:9" x14ac:dyDescent="0.2">
      <c r="F154" s="6"/>
      <c r="G154" s="6"/>
      <c r="H154" s="6"/>
      <c r="I154" s="6"/>
    </row>
    <row r="155" spans="6:9" x14ac:dyDescent="0.2">
      <c r="F155" s="6"/>
      <c r="G155" s="6"/>
      <c r="H155" s="6"/>
      <c r="I155" s="6"/>
    </row>
  </sheetData>
  <mergeCells count="3">
    <mergeCell ref="V8:X8"/>
    <mergeCell ref="V6:X6"/>
    <mergeCell ref="V7:X7"/>
  </mergeCells>
  <pageMargins left="0.75" right="0.75" top="1" bottom="1" header="0.5" footer="0.5"/>
  <headerFooter alignWithMargins="0"/>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0"/>
  <dimension ref="A1:AE155"/>
  <sheetViews>
    <sheetView showGridLines="0" showRowColHeaders="0" zoomScale="90" zoomScaleNormal="90" zoomScalePageLayoutView="90" workbookViewId="0">
      <selection activeCell="D11" sqref="D11:D38"/>
    </sheetView>
  </sheetViews>
  <sheetFormatPr defaultColWidth="8.7109375" defaultRowHeight="12.75" x14ac:dyDescent="0.2"/>
  <cols>
    <col min="1" max="1" width="2.7109375" customWidth="1"/>
    <col min="2" max="2" width="9.7109375" customWidth="1"/>
    <col min="3" max="3" width="20.7109375" customWidth="1"/>
    <col min="4" max="4" width="54.7109375" customWidth="1"/>
    <col min="5" max="9" width="8.7109375" customWidth="1"/>
    <col min="10" max="10" width="3.7109375" customWidth="1"/>
    <col min="11" max="11" width="8.28515625" bestFit="1" customWidth="1"/>
    <col min="12" max="12" width="7.42578125" bestFit="1" customWidth="1"/>
    <col min="13" max="13" width="13.140625" bestFit="1" customWidth="1"/>
  </cols>
  <sheetData>
    <row r="1" spans="1:31" ht="15.75" x14ac:dyDescent="0.25">
      <c r="A1" s="3"/>
      <c r="B1" s="33" t="s">
        <v>6</v>
      </c>
      <c r="C1" s="33" t="str">
        <f>user4</f>
        <v>Epsilon</v>
      </c>
      <c r="D1" s="3"/>
      <c r="E1" s="3"/>
      <c r="F1" s="5"/>
      <c r="G1" s="5"/>
      <c r="H1" s="5"/>
      <c r="I1" s="5"/>
      <c r="J1" s="3"/>
      <c r="K1" s="3"/>
      <c r="L1" s="3"/>
      <c r="M1" s="3"/>
      <c r="N1" s="3"/>
      <c r="O1" s="3"/>
      <c r="P1" s="3"/>
      <c r="Q1" s="3"/>
      <c r="R1" s="3"/>
      <c r="S1" s="3"/>
      <c r="T1" s="3"/>
      <c r="U1" s="3"/>
      <c r="V1" s="3"/>
      <c r="W1" s="3"/>
      <c r="X1" s="3"/>
      <c r="Y1" s="3"/>
      <c r="Z1" s="3"/>
      <c r="AA1" s="3"/>
      <c r="AB1" s="3"/>
      <c r="AC1" s="3"/>
      <c r="AD1" s="3"/>
      <c r="AE1" s="3"/>
    </row>
    <row r="2" spans="1:31" ht="15.75" x14ac:dyDescent="0.25">
      <c r="A2" s="3"/>
      <c r="B2" s="4"/>
      <c r="C2" s="3"/>
      <c r="D2" s="3"/>
      <c r="E2" s="3"/>
      <c r="F2" s="5"/>
      <c r="G2" s="5"/>
      <c r="H2" s="5"/>
      <c r="I2" s="5"/>
      <c r="J2" s="3"/>
      <c r="K2" s="3"/>
      <c r="L2" s="3"/>
      <c r="M2" s="3"/>
      <c r="N2" s="3"/>
      <c r="O2" s="3"/>
      <c r="P2" s="3"/>
      <c r="Q2" s="3"/>
      <c r="R2" s="3"/>
      <c r="S2" s="3"/>
      <c r="T2" s="3"/>
      <c r="U2" s="3"/>
      <c r="V2" s="3"/>
      <c r="W2" s="3"/>
      <c r="X2" s="3"/>
      <c r="Y2" s="3"/>
      <c r="Z2" s="3"/>
      <c r="AA2" s="3"/>
      <c r="AB2" s="3"/>
      <c r="AC2" s="3"/>
      <c r="AD2" s="3"/>
      <c r="AE2" s="3"/>
    </row>
    <row r="3" spans="1:31" ht="15.75" x14ac:dyDescent="0.25">
      <c r="A3" s="3"/>
      <c r="B3" s="4"/>
      <c r="C3" s="3"/>
      <c r="D3" s="3"/>
      <c r="E3" s="3"/>
      <c r="F3" s="5"/>
      <c r="G3" s="5"/>
      <c r="H3" s="5"/>
      <c r="I3" s="5"/>
      <c r="J3" s="3"/>
      <c r="L3" s="3"/>
      <c r="M3" s="3"/>
      <c r="N3" s="3"/>
      <c r="O3" s="3"/>
      <c r="P3" s="3"/>
      <c r="Q3" s="3"/>
      <c r="R3" s="3"/>
      <c r="S3" s="3"/>
      <c r="T3" s="3"/>
      <c r="U3" s="3"/>
      <c r="V3" s="3"/>
      <c r="W3" s="3"/>
      <c r="X3" s="3"/>
      <c r="Y3" s="3"/>
      <c r="Z3" s="3"/>
      <c r="AA3" s="3"/>
      <c r="AB3" s="3"/>
      <c r="AC3" s="3"/>
      <c r="AD3" s="3"/>
      <c r="AE3" s="3"/>
    </row>
    <row r="4" spans="1:31" ht="15.75" x14ac:dyDescent="0.25">
      <c r="A4" s="3"/>
      <c r="B4" s="4"/>
      <c r="C4" s="3"/>
      <c r="D4" s="3"/>
      <c r="E4" s="3"/>
      <c r="F4" s="5"/>
      <c r="G4" s="5"/>
      <c r="H4" s="5"/>
      <c r="I4" s="5"/>
      <c r="J4" s="26"/>
      <c r="K4" s="26"/>
      <c r="L4" s="26"/>
      <c r="M4" s="26"/>
      <c r="N4" s="26"/>
      <c r="O4" s="26"/>
      <c r="P4" s="3"/>
      <c r="Q4" s="3"/>
      <c r="R4" s="3"/>
      <c r="S4" s="3"/>
      <c r="T4" s="3"/>
      <c r="U4" s="3"/>
      <c r="V4" s="3"/>
      <c r="W4" s="3"/>
      <c r="X4" s="3"/>
      <c r="Y4" s="3"/>
      <c r="Z4" s="3"/>
      <c r="AA4" s="3"/>
      <c r="AB4" s="3"/>
      <c r="AC4" s="3"/>
      <c r="AD4" s="3"/>
      <c r="AE4" s="3"/>
    </row>
    <row r="5" spans="1:31" ht="16.5" thickBot="1" x14ac:dyDescent="0.3">
      <c r="A5" s="3"/>
      <c r="B5" s="4"/>
      <c r="C5" s="3"/>
      <c r="D5" s="3"/>
      <c r="E5" s="3"/>
      <c r="F5" s="5"/>
      <c r="G5" s="5"/>
      <c r="H5" s="5"/>
      <c r="I5" s="5"/>
      <c r="J5" s="26"/>
      <c r="K5" s="26"/>
      <c r="L5" s="3"/>
      <c r="M5" s="26"/>
      <c r="N5" s="26"/>
      <c r="O5" s="26"/>
      <c r="P5" s="3"/>
      <c r="Q5" s="3"/>
      <c r="R5" s="3"/>
      <c r="S5" s="3"/>
      <c r="T5" s="3"/>
      <c r="U5" s="3"/>
      <c r="V5" s="3"/>
      <c r="W5" s="3"/>
      <c r="X5" s="3"/>
      <c r="Y5" s="3"/>
      <c r="Z5" s="3"/>
      <c r="AA5" s="3"/>
      <c r="AB5" s="3"/>
      <c r="AC5" s="3"/>
      <c r="AD5" s="3"/>
      <c r="AE5" s="3"/>
    </row>
    <row r="6" spans="1:31" ht="15.75" x14ac:dyDescent="0.25">
      <c r="A6" s="3"/>
      <c r="B6" s="4"/>
      <c r="C6" s="3"/>
      <c r="D6" s="3"/>
      <c r="E6" s="3"/>
      <c r="F6" s="5"/>
      <c r="G6" s="5"/>
      <c r="H6" s="5"/>
      <c r="I6" s="5"/>
      <c r="J6" s="26"/>
      <c r="L6" s="26"/>
      <c r="M6" s="26"/>
      <c r="N6" s="26"/>
      <c r="O6" s="26"/>
      <c r="P6" s="3"/>
      <c r="Q6" s="3"/>
      <c r="R6" s="3"/>
      <c r="S6" s="3"/>
      <c r="T6" s="3"/>
      <c r="U6" s="3"/>
      <c r="V6" s="190" t="s">
        <v>34</v>
      </c>
      <c r="W6" s="191"/>
      <c r="X6" s="192"/>
      <c r="Y6" s="3"/>
      <c r="Z6" s="3"/>
      <c r="AA6" s="3"/>
      <c r="AB6" s="3"/>
      <c r="AC6" s="3"/>
      <c r="AD6" s="3"/>
      <c r="AE6" s="3"/>
    </row>
    <row r="7" spans="1:31" ht="15.75" x14ac:dyDescent="0.25">
      <c r="A7" s="3"/>
      <c r="B7" s="3"/>
      <c r="C7" s="3"/>
      <c r="D7" s="3"/>
      <c r="E7" s="3"/>
      <c r="F7" s="3"/>
      <c r="G7" s="3"/>
      <c r="H7" s="3"/>
      <c r="I7" s="3"/>
      <c r="J7" s="26"/>
      <c r="K7" s="27"/>
      <c r="L7" s="27"/>
      <c r="M7" s="27"/>
      <c r="N7" s="26"/>
      <c r="O7" s="26"/>
      <c r="P7" s="3"/>
      <c r="Q7" s="3"/>
      <c r="R7" s="3"/>
      <c r="S7" s="3"/>
      <c r="T7" s="3"/>
      <c r="U7" s="3"/>
      <c r="V7" s="187" t="s">
        <v>35</v>
      </c>
      <c r="W7" s="188"/>
      <c r="X7" s="189"/>
      <c r="Y7" s="3"/>
      <c r="Z7" s="3"/>
      <c r="AA7" s="3"/>
      <c r="AB7" s="3"/>
      <c r="AC7" s="3"/>
      <c r="AD7" s="3"/>
      <c r="AE7" s="3"/>
    </row>
    <row r="8" spans="1:31" ht="15.75" x14ac:dyDescent="0.25">
      <c r="F8" s="48" t="str">
        <f>Facilitator!$D$34</f>
        <v>Cost</v>
      </c>
      <c r="G8" s="48" t="str">
        <f>Facilitator!$D$35</f>
        <v>Revenue</v>
      </c>
      <c r="H8" s="48" t="str">
        <f>Facilitator!$D$36</f>
        <v xml:space="preserve">Mission </v>
      </c>
      <c r="I8" s="48" t="str">
        <f>Facilitator!$D$37</f>
        <v>Merit</v>
      </c>
      <c r="J8" s="15"/>
      <c r="K8" s="15"/>
      <c r="L8" s="15"/>
      <c r="M8" s="15"/>
      <c r="N8" s="14"/>
      <c r="O8" s="14"/>
      <c r="V8" s="187" t="s">
        <v>30</v>
      </c>
      <c r="W8" s="188"/>
      <c r="X8" s="189"/>
    </row>
    <row r="9" spans="1:31" x14ac:dyDescent="0.2">
      <c r="B9" s="32" t="s">
        <v>0</v>
      </c>
      <c r="C9" s="32" t="s">
        <v>1</v>
      </c>
      <c r="D9" s="32" t="s">
        <v>2</v>
      </c>
      <c r="F9" s="48" t="str">
        <f>Facilitator!$F$34</f>
        <v>in $1000's</v>
      </c>
      <c r="G9" s="48" t="str">
        <f>Facilitator!$F$35</f>
        <v>in $1000's</v>
      </c>
      <c r="H9" s="49" t="s">
        <v>7</v>
      </c>
      <c r="I9" s="49" t="s">
        <v>8</v>
      </c>
      <c r="J9" s="15"/>
      <c r="K9" s="15"/>
      <c r="L9" s="20"/>
      <c r="M9" s="20"/>
      <c r="N9" s="14"/>
      <c r="O9" s="14"/>
      <c r="V9" s="87" t="s">
        <v>33</v>
      </c>
      <c r="W9" s="15"/>
      <c r="X9" s="88" t="s">
        <v>32</v>
      </c>
    </row>
    <row r="10" spans="1:31" x14ac:dyDescent="0.2">
      <c r="B10" s="1"/>
      <c r="C10" s="1"/>
      <c r="D10" s="1"/>
      <c r="E10" s="1"/>
      <c r="F10" s="7"/>
      <c r="G10" s="8"/>
      <c r="H10" s="7"/>
      <c r="I10" s="7"/>
      <c r="J10" s="15"/>
      <c r="K10" s="15"/>
      <c r="L10" s="15"/>
      <c r="M10" s="15"/>
      <c r="N10" s="14"/>
      <c r="O10" s="14"/>
      <c r="V10" s="18"/>
      <c r="W10" s="15"/>
      <c r="X10" s="19"/>
    </row>
    <row r="11" spans="1:31" ht="15.75" x14ac:dyDescent="0.25">
      <c r="B11" s="42">
        <v>1</v>
      </c>
      <c r="C11" s="42" t="str">
        <f>IF(ISTEXT(act_1)=TRUE,act_1,"")</f>
        <v/>
      </c>
      <c r="D11" s="42" t="str">
        <f>IF(ISTEXT(act_1_desc)=TRUE,act_1_desc,"")</f>
        <v>permanent exhibits</v>
      </c>
      <c r="E11" s="43"/>
      <c r="F11" s="72"/>
      <c r="G11" s="78"/>
      <c r="H11" s="44"/>
      <c r="I11" s="44"/>
      <c r="J11" s="15"/>
      <c r="K11" s="16"/>
      <c r="L11" s="15"/>
      <c r="M11" s="15"/>
      <c r="N11" s="14"/>
      <c r="O11" s="14"/>
      <c r="V11" s="89">
        <f>G11-F11</f>
        <v>0</v>
      </c>
      <c r="W11" s="15"/>
      <c r="X11" s="90" t="e">
        <f>G11/F11</f>
        <v>#DIV/0!</v>
      </c>
    </row>
    <row r="12" spans="1:31" x14ac:dyDescent="0.2">
      <c r="B12" s="1"/>
      <c r="C12" s="1"/>
      <c r="D12" s="1"/>
      <c r="E12" s="1"/>
      <c r="F12" s="73"/>
      <c r="G12" s="79"/>
      <c r="H12" s="7"/>
      <c r="I12" s="7"/>
      <c r="J12" s="15"/>
      <c r="K12" s="16"/>
      <c r="L12" s="15"/>
      <c r="M12" s="15"/>
      <c r="N12" s="14"/>
      <c r="O12" s="14"/>
      <c r="V12" s="89"/>
      <c r="W12" s="15"/>
      <c r="X12" s="90"/>
    </row>
    <row r="13" spans="1:31" x14ac:dyDescent="0.2">
      <c r="B13" s="2"/>
      <c r="C13" s="2"/>
      <c r="D13" s="2"/>
      <c r="E13" s="2"/>
      <c r="F13" s="74"/>
      <c r="G13" s="80"/>
      <c r="H13" s="9"/>
      <c r="I13" s="9"/>
      <c r="J13" s="15"/>
      <c r="K13" s="16"/>
      <c r="L13" s="15"/>
      <c r="M13" s="15"/>
      <c r="N13" s="14"/>
      <c r="O13" s="14"/>
      <c r="V13" s="89"/>
      <c r="W13" s="15"/>
      <c r="X13" s="90"/>
    </row>
    <row r="14" spans="1:31" ht="15.75" x14ac:dyDescent="0.25">
      <c r="B14" s="45">
        <v>2</v>
      </c>
      <c r="C14" s="45" t="str">
        <f>IF(ISTEXT(act_2)=TRUE,act_2,"")</f>
        <v/>
      </c>
      <c r="D14" s="45" t="str">
        <f>IF(ISTEXT(act_2_desc)=TRUE,act_2_desc,"")</f>
        <v>special exhibitions</v>
      </c>
      <c r="E14" s="46"/>
      <c r="F14" s="75"/>
      <c r="G14" s="81"/>
      <c r="H14" s="47"/>
      <c r="I14" s="47"/>
      <c r="J14" s="15"/>
      <c r="K14" s="16"/>
      <c r="L14" s="15"/>
      <c r="M14" s="15"/>
      <c r="N14" s="14"/>
      <c r="O14" s="14"/>
      <c r="V14" s="89">
        <f>G14-F14</f>
        <v>0</v>
      </c>
      <c r="W14" s="15"/>
      <c r="X14" s="90" t="e">
        <f>G14/F14</f>
        <v>#DIV/0!</v>
      </c>
    </row>
    <row r="15" spans="1:31" x14ac:dyDescent="0.2">
      <c r="B15" s="2"/>
      <c r="C15" s="2"/>
      <c r="D15" s="2"/>
      <c r="E15" s="2"/>
      <c r="F15" s="74"/>
      <c r="G15" s="80"/>
      <c r="H15" s="9"/>
      <c r="I15" s="9"/>
      <c r="J15" s="15"/>
      <c r="K15" s="16"/>
      <c r="L15" s="15"/>
      <c r="M15" s="15"/>
      <c r="N15" s="14"/>
      <c r="O15" s="14"/>
      <c r="V15" s="89"/>
      <c r="W15" s="15"/>
      <c r="X15" s="90"/>
    </row>
    <row r="16" spans="1:31" x14ac:dyDescent="0.2">
      <c r="B16" s="1"/>
      <c r="C16" s="1"/>
      <c r="D16" s="1"/>
      <c r="E16" s="1"/>
      <c r="F16" s="73"/>
      <c r="G16" s="79"/>
      <c r="H16" s="7"/>
      <c r="I16" s="7"/>
      <c r="J16" s="15"/>
      <c r="K16" s="16"/>
      <c r="L16" s="15"/>
      <c r="M16" s="15"/>
      <c r="N16" s="14"/>
      <c r="O16" s="14"/>
      <c r="V16" s="89"/>
      <c r="W16" s="15"/>
      <c r="X16" s="90"/>
    </row>
    <row r="17" spans="2:24" ht="15.75" x14ac:dyDescent="0.25">
      <c r="B17" s="42">
        <v>3</v>
      </c>
      <c r="C17" s="42" t="str">
        <f>IF(ISTEXT(act_3)=TRUE,act_3,"")</f>
        <v/>
      </c>
      <c r="D17" s="42" t="str">
        <f>IF(ISTEXT(act_3_desc)=TRUE,act_3_desc,"")</f>
        <v>collections/conservation</v>
      </c>
      <c r="E17" s="43"/>
      <c r="F17" s="72"/>
      <c r="G17" s="78"/>
      <c r="H17" s="44"/>
      <c r="I17" s="44"/>
      <c r="J17" s="15"/>
      <c r="K17" s="16"/>
      <c r="L17" s="15"/>
      <c r="M17" s="15"/>
      <c r="N17" s="14"/>
      <c r="O17" s="14"/>
      <c r="V17" s="89">
        <f>G17-F17</f>
        <v>0</v>
      </c>
      <c r="W17" s="15"/>
      <c r="X17" s="90" t="e">
        <f>G17/F17</f>
        <v>#DIV/0!</v>
      </c>
    </row>
    <row r="18" spans="2:24" x14ac:dyDescent="0.2">
      <c r="B18" s="1"/>
      <c r="C18" s="1"/>
      <c r="D18" s="1"/>
      <c r="E18" s="1"/>
      <c r="F18" s="73"/>
      <c r="G18" s="79"/>
      <c r="H18" s="7"/>
      <c r="I18" s="7"/>
      <c r="J18" s="15"/>
      <c r="K18" s="16"/>
      <c r="L18" s="15"/>
      <c r="M18" s="15"/>
      <c r="N18" s="14"/>
      <c r="O18" s="14"/>
      <c r="V18" s="89"/>
      <c r="W18" s="15"/>
      <c r="X18" s="90"/>
    </row>
    <row r="19" spans="2:24" x14ac:dyDescent="0.2">
      <c r="B19" s="2"/>
      <c r="C19" s="2"/>
      <c r="D19" s="2"/>
      <c r="E19" s="2"/>
      <c r="F19" s="74"/>
      <c r="G19" s="80"/>
      <c r="H19" s="9"/>
      <c r="I19" s="9"/>
      <c r="J19" s="15"/>
      <c r="K19" s="16"/>
      <c r="L19" s="15"/>
      <c r="M19" s="15"/>
      <c r="N19" s="14"/>
      <c r="O19" s="14"/>
      <c r="V19" s="89"/>
      <c r="W19" s="15"/>
      <c r="X19" s="90"/>
    </row>
    <row r="20" spans="2:24" ht="15.75" x14ac:dyDescent="0.25">
      <c r="B20" s="45">
        <v>4</v>
      </c>
      <c r="C20" s="45" t="str">
        <f>IF(ISTEXT(act_4)=TRUE,act_4,"")</f>
        <v/>
      </c>
      <c r="D20" s="45" t="str">
        <f>IF(ISTEXT(act_4_desc)=TRUE,act_4_desc,"")</f>
        <v>public programs</v>
      </c>
      <c r="E20" s="46"/>
      <c r="F20" s="75"/>
      <c r="G20" s="81"/>
      <c r="H20" s="47"/>
      <c r="I20" s="47"/>
      <c r="J20" s="15"/>
      <c r="K20" s="16"/>
      <c r="L20" s="15"/>
      <c r="M20" s="15"/>
      <c r="N20" s="14"/>
      <c r="O20" s="14"/>
      <c r="V20" s="89">
        <f>G20-F20</f>
        <v>0</v>
      </c>
      <c r="W20" s="15"/>
      <c r="X20" s="90" t="e">
        <f>G20/F20</f>
        <v>#DIV/0!</v>
      </c>
    </row>
    <row r="21" spans="2:24" x14ac:dyDescent="0.2">
      <c r="B21" s="2"/>
      <c r="C21" s="2"/>
      <c r="D21" s="2"/>
      <c r="E21" s="2"/>
      <c r="F21" s="74"/>
      <c r="G21" s="80"/>
      <c r="H21" s="9"/>
      <c r="I21" s="9"/>
      <c r="J21" s="15"/>
      <c r="K21" s="16"/>
      <c r="L21" s="15"/>
      <c r="M21" s="15"/>
      <c r="N21" s="14"/>
      <c r="O21" s="14"/>
      <c r="V21" s="89"/>
      <c r="W21" s="15"/>
      <c r="X21" s="90"/>
    </row>
    <row r="22" spans="2:24" x14ac:dyDescent="0.2">
      <c r="B22" s="1"/>
      <c r="C22" s="1"/>
      <c r="D22" s="1"/>
      <c r="E22" s="1"/>
      <c r="F22" s="73"/>
      <c r="G22" s="79"/>
      <c r="H22" s="7"/>
      <c r="I22" s="7"/>
      <c r="J22" s="15"/>
      <c r="K22" s="16"/>
      <c r="L22" s="15"/>
      <c r="M22" s="15"/>
      <c r="N22" s="14"/>
      <c r="O22" s="14"/>
      <c r="V22" s="89"/>
      <c r="W22" s="15"/>
      <c r="X22" s="90"/>
    </row>
    <row r="23" spans="2:24" ht="15.75" x14ac:dyDescent="0.25">
      <c r="B23" s="42">
        <v>5</v>
      </c>
      <c r="C23" s="42" t="str">
        <f>IF(ISTEXT(act_5)=TRUE,act_5,"")</f>
        <v/>
      </c>
      <c r="D23" s="42" t="str">
        <f>IF(ISTEXT(act_5_desc)=TRUE,act_5_desc,"")</f>
        <v>education</v>
      </c>
      <c r="E23" s="43"/>
      <c r="F23" s="72"/>
      <c r="G23" s="78"/>
      <c r="H23" s="44"/>
      <c r="I23" s="44"/>
      <c r="J23" s="15"/>
      <c r="K23" s="16"/>
      <c r="L23" s="15"/>
      <c r="M23" s="15"/>
      <c r="N23" s="14"/>
      <c r="O23" s="14"/>
      <c r="V23" s="89">
        <f>G23-F23</f>
        <v>0</v>
      </c>
      <c r="W23" s="15"/>
      <c r="X23" s="90" t="e">
        <f>G23/F23</f>
        <v>#DIV/0!</v>
      </c>
    </row>
    <row r="24" spans="2:24" x14ac:dyDescent="0.2">
      <c r="B24" s="1"/>
      <c r="C24" s="1"/>
      <c r="D24" s="1"/>
      <c r="E24" s="1"/>
      <c r="F24" s="73"/>
      <c r="G24" s="79"/>
      <c r="H24" s="7"/>
      <c r="I24" s="7"/>
      <c r="J24" s="15"/>
      <c r="K24" s="16"/>
      <c r="L24" s="15"/>
      <c r="M24" s="15"/>
      <c r="N24" s="14"/>
      <c r="O24" s="14"/>
      <c r="V24" s="89"/>
      <c r="W24" s="15"/>
      <c r="X24" s="90"/>
    </row>
    <row r="25" spans="2:24" x14ac:dyDescent="0.2">
      <c r="B25" s="2"/>
      <c r="C25" s="2"/>
      <c r="D25" s="2"/>
      <c r="E25" s="2"/>
      <c r="F25" s="74"/>
      <c r="G25" s="80"/>
      <c r="H25" s="9"/>
      <c r="I25" s="9"/>
      <c r="J25" s="15"/>
      <c r="K25" s="16"/>
      <c r="L25" s="15"/>
      <c r="M25" s="15"/>
      <c r="N25" s="14"/>
      <c r="O25" s="14"/>
      <c r="V25" s="89"/>
      <c r="W25" s="15"/>
      <c r="X25" s="90"/>
    </row>
    <row r="26" spans="2:24" ht="15.75" x14ac:dyDescent="0.25">
      <c r="B26" s="45">
        <v>6</v>
      </c>
      <c r="C26" s="45" t="str">
        <f>IF(ISTEXT(act_6)=TRUE,act_6,"")</f>
        <v/>
      </c>
      <c r="D26" s="45" t="str">
        <f>IF(ISTEXT(act_6_desc)=TRUE,act_6_desc,"")</f>
        <v>research</v>
      </c>
      <c r="E26" s="46"/>
      <c r="F26" s="75"/>
      <c r="G26" s="81"/>
      <c r="H26" s="47"/>
      <c r="I26" s="47"/>
      <c r="J26" s="15"/>
      <c r="K26" s="16"/>
      <c r="L26" s="15"/>
      <c r="M26" s="15"/>
      <c r="N26" s="14"/>
      <c r="O26" s="14"/>
      <c r="V26" s="89">
        <f>G26-F26</f>
        <v>0</v>
      </c>
      <c r="W26" s="15"/>
      <c r="X26" s="90" t="e">
        <f>G26/F26</f>
        <v>#DIV/0!</v>
      </c>
    </row>
    <row r="27" spans="2:24" x14ac:dyDescent="0.2">
      <c r="B27" s="2"/>
      <c r="C27" s="2"/>
      <c r="D27" s="2"/>
      <c r="E27" s="30"/>
      <c r="F27" s="76"/>
      <c r="G27" s="82"/>
      <c r="H27" s="13"/>
      <c r="I27" s="13"/>
      <c r="J27" s="15"/>
      <c r="K27" s="16"/>
      <c r="L27" s="15"/>
      <c r="M27" s="15"/>
      <c r="N27" s="14"/>
      <c r="O27" s="14"/>
      <c r="V27" s="89"/>
      <c r="W27" s="15"/>
      <c r="X27" s="90"/>
    </row>
    <row r="28" spans="2:24" x14ac:dyDescent="0.2">
      <c r="B28" s="1"/>
      <c r="C28" s="1"/>
      <c r="D28" s="1"/>
      <c r="E28" s="28"/>
      <c r="F28" s="77"/>
      <c r="G28" s="83"/>
      <c r="H28" s="12"/>
      <c r="I28" s="12"/>
      <c r="J28" s="15"/>
      <c r="K28" s="16"/>
      <c r="L28" s="15"/>
      <c r="M28" s="15"/>
      <c r="N28" s="14"/>
      <c r="O28" s="14"/>
      <c r="V28" s="89"/>
      <c r="W28" s="15"/>
      <c r="X28" s="90"/>
    </row>
    <row r="29" spans="2:24" ht="15.75" x14ac:dyDescent="0.25">
      <c r="B29" s="42">
        <v>7</v>
      </c>
      <c r="C29" s="42" t="str">
        <f>IF(ISTEXT(act_7)=TRUE,act_7,"")</f>
        <v/>
      </c>
      <c r="D29" s="42" t="str">
        <f>IF(ISTEXT(act_7_desc)=TRUE,act_7_desc,"")</f>
        <v>administration</v>
      </c>
      <c r="E29" s="43"/>
      <c r="F29" s="72"/>
      <c r="G29" s="78"/>
      <c r="H29" s="44"/>
      <c r="I29" s="44"/>
      <c r="J29" s="15"/>
      <c r="K29" s="16"/>
      <c r="L29" s="15"/>
      <c r="M29" s="15"/>
      <c r="N29" s="14"/>
      <c r="O29" s="14"/>
      <c r="V29" s="89">
        <f>G29-F29</f>
        <v>0</v>
      </c>
      <c r="W29" s="15"/>
      <c r="X29" s="90" t="e">
        <f>G29/F29</f>
        <v>#DIV/0!</v>
      </c>
    </row>
    <row r="30" spans="2:24" x14ac:dyDescent="0.2">
      <c r="B30" s="1"/>
      <c r="C30" s="1"/>
      <c r="D30" s="1"/>
      <c r="E30" s="28"/>
      <c r="F30" s="77"/>
      <c r="G30" s="83"/>
      <c r="H30" s="12"/>
      <c r="I30" s="12"/>
      <c r="J30" s="15"/>
      <c r="K30" s="16"/>
      <c r="L30" s="15"/>
      <c r="M30" s="15"/>
      <c r="N30" s="14"/>
      <c r="O30" s="14"/>
      <c r="V30" s="89"/>
      <c r="W30" s="15"/>
      <c r="X30" s="90"/>
    </row>
    <row r="31" spans="2:24" x14ac:dyDescent="0.2">
      <c r="B31" s="2"/>
      <c r="C31" s="2"/>
      <c r="D31" s="2"/>
      <c r="E31" s="30"/>
      <c r="F31" s="76"/>
      <c r="G31" s="82"/>
      <c r="H31" s="13"/>
      <c r="I31" s="13"/>
      <c r="J31" s="15"/>
      <c r="K31" s="16"/>
      <c r="L31" s="15"/>
      <c r="M31" s="15"/>
      <c r="N31" s="14"/>
      <c r="O31" s="14"/>
      <c r="V31" s="89"/>
      <c r="W31" s="15"/>
      <c r="X31" s="90"/>
    </row>
    <row r="32" spans="2:24" ht="15.75" x14ac:dyDescent="0.25">
      <c r="B32" s="45">
        <v>8</v>
      </c>
      <c r="C32" s="45" t="str">
        <f>IF(ISTEXT(act_8)=TRUE,act_8,"")</f>
        <v/>
      </c>
      <c r="D32" s="45" t="str">
        <f>IF(ISTEXT(act_8_desc)=TRUE,act_8_desc,"")</f>
        <v>development</v>
      </c>
      <c r="E32" s="46"/>
      <c r="F32" s="75"/>
      <c r="G32" s="81"/>
      <c r="H32" s="47"/>
      <c r="I32" s="47"/>
      <c r="J32" s="15"/>
      <c r="K32" s="16"/>
      <c r="L32" s="15"/>
      <c r="M32" s="15"/>
      <c r="N32" s="14"/>
      <c r="O32" s="14"/>
      <c r="V32" s="89">
        <f>G32-F32</f>
        <v>0</v>
      </c>
      <c r="W32" s="15"/>
      <c r="X32" s="90" t="e">
        <f>G32/F32</f>
        <v>#DIV/0!</v>
      </c>
    </row>
    <row r="33" spans="2:24" x14ac:dyDescent="0.2">
      <c r="B33" s="2"/>
      <c r="C33" s="2"/>
      <c r="D33" s="2"/>
      <c r="E33" s="30"/>
      <c r="F33" s="76"/>
      <c r="G33" s="82"/>
      <c r="H33" s="13"/>
      <c r="I33" s="13"/>
      <c r="J33" s="15"/>
      <c r="K33" s="16"/>
      <c r="L33" s="15"/>
      <c r="M33" s="15"/>
      <c r="N33" s="14"/>
      <c r="O33" s="14"/>
      <c r="V33" s="89"/>
      <c r="W33" s="15"/>
      <c r="X33" s="90"/>
    </row>
    <row r="34" spans="2:24" x14ac:dyDescent="0.2">
      <c r="B34" s="1"/>
      <c r="C34" s="1"/>
      <c r="D34" s="1"/>
      <c r="E34" s="28"/>
      <c r="F34" s="77"/>
      <c r="G34" s="83"/>
      <c r="H34" s="12"/>
      <c r="I34" s="12"/>
      <c r="J34" s="15"/>
      <c r="K34" s="16"/>
      <c r="L34" s="15"/>
      <c r="M34" s="15"/>
      <c r="N34" s="14"/>
      <c r="O34" s="14"/>
      <c r="V34" s="89"/>
      <c r="W34" s="15"/>
      <c r="X34" s="90"/>
    </row>
    <row r="35" spans="2:24" ht="15.75" x14ac:dyDescent="0.25">
      <c r="B35" s="42">
        <v>9</v>
      </c>
      <c r="C35" s="42" t="str">
        <f>IF(ISTEXT(act_9)=TRUE,act_9,"")</f>
        <v/>
      </c>
      <c r="D35" s="42" t="str">
        <f>IF(ISTEXT(act_9_desc)=TRUE,act_9_desc,"")</f>
        <v>shop</v>
      </c>
      <c r="E35" s="43"/>
      <c r="F35" s="72"/>
      <c r="G35" s="78"/>
      <c r="H35" s="44"/>
      <c r="I35" s="44"/>
      <c r="J35" s="15"/>
      <c r="K35" s="16"/>
      <c r="L35" s="15"/>
      <c r="M35" s="15"/>
      <c r="N35" s="14"/>
      <c r="O35" s="14"/>
      <c r="V35" s="89">
        <f>G35-F35</f>
        <v>0</v>
      </c>
      <c r="W35" s="15"/>
      <c r="X35" s="90" t="e">
        <f>G35/F35</f>
        <v>#DIV/0!</v>
      </c>
    </row>
    <row r="36" spans="2:24" x14ac:dyDescent="0.2">
      <c r="B36" s="1"/>
      <c r="C36" s="1"/>
      <c r="D36" s="1"/>
      <c r="E36" s="28"/>
      <c r="F36" s="77"/>
      <c r="G36" s="83"/>
      <c r="H36" s="12"/>
      <c r="I36" s="12"/>
      <c r="J36" s="15"/>
      <c r="K36" s="16"/>
      <c r="L36" s="15"/>
      <c r="M36" s="15"/>
      <c r="N36" s="14"/>
      <c r="O36" s="14"/>
      <c r="V36" s="89"/>
      <c r="W36" s="15"/>
      <c r="X36" s="90"/>
    </row>
    <row r="37" spans="2:24" x14ac:dyDescent="0.2">
      <c r="B37" s="2"/>
      <c r="C37" s="2"/>
      <c r="D37" s="2"/>
      <c r="E37" s="30"/>
      <c r="F37" s="76"/>
      <c r="G37" s="82"/>
      <c r="H37" s="13"/>
      <c r="I37" s="13"/>
      <c r="J37" s="15"/>
      <c r="K37" s="16"/>
      <c r="L37" s="15"/>
      <c r="M37" s="15"/>
      <c r="N37" s="14"/>
      <c r="O37" s="14"/>
      <c r="V37" s="89"/>
      <c r="W37" s="15"/>
      <c r="X37" s="90"/>
    </row>
    <row r="38" spans="2:24" ht="15.75" x14ac:dyDescent="0.25">
      <c r="B38" s="45">
        <v>10</v>
      </c>
      <c r="C38" s="45" t="str">
        <f>IF(ISTEXT(act_10)=TRUE,act_10,"")</f>
        <v/>
      </c>
      <c r="D38" s="45" t="str">
        <f>IF(ISTEXT(act_10_desc)=TRUE,act_10_desc,"")</f>
        <v>food services</v>
      </c>
      <c r="E38" s="46"/>
      <c r="F38" s="75"/>
      <c r="G38" s="81"/>
      <c r="H38" s="47"/>
      <c r="I38" s="47"/>
      <c r="J38" s="15"/>
      <c r="K38" s="16"/>
      <c r="L38" s="15"/>
      <c r="M38" s="15"/>
      <c r="N38" s="14"/>
      <c r="O38" s="14"/>
      <c r="V38" s="89">
        <f>G38-F38</f>
        <v>0</v>
      </c>
      <c r="W38" s="15"/>
      <c r="X38" s="90" t="e">
        <f>G38/F38</f>
        <v>#DIV/0!</v>
      </c>
    </row>
    <row r="39" spans="2:24" ht="13.5" thickBot="1" x14ac:dyDescent="0.25">
      <c r="B39" s="2"/>
      <c r="C39" s="2"/>
      <c r="D39" s="2"/>
      <c r="E39" s="30"/>
      <c r="F39" s="13"/>
      <c r="G39" s="31"/>
      <c r="H39" s="13"/>
      <c r="I39" s="13"/>
      <c r="J39" s="15"/>
      <c r="K39" s="16"/>
      <c r="L39" s="15"/>
      <c r="M39" s="15"/>
      <c r="N39" s="14"/>
      <c r="O39" s="14"/>
      <c r="V39" s="94"/>
      <c r="W39" s="91"/>
      <c r="X39" s="95"/>
    </row>
    <row r="40" spans="2:24" x14ac:dyDescent="0.2">
      <c r="F40" s="6"/>
      <c r="G40" s="6"/>
      <c r="H40" s="6"/>
      <c r="I40" s="6"/>
      <c r="J40" s="14"/>
      <c r="K40" s="14"/>
      <c r="L40" s="14"/>
      <c r="M40" s="14"/>
      <c r="N40" s="14"/>
      <c r="O40" s="14"/>
    </row>
    <row r="41" spans="2:24" x14ac:dyDescent="0.2">
      <c r="F41" s="6"/>
      <c r="G41" s="6"/>
      <c r="H41" s="6"/>
      <c r="I41" s="6"/>
      <c r="J41" s="15"/>
      <c r="K41" s="16"/>
      <c r="L41" s="22"/>
      <c r="M41" s="22"/>
      <c r="N41" s="14"/>
      <c r="O41" s="14"/>
    </row>
    <row r="42" spans="2:24" x14ac:dyDescent="0.2">
      <c r="F42" s="6"/>
      <c r="G42" s="6"/>
      <c r="H42" s="6"/>
      <c r="I42" s="6"/>
      <c r="J42" s="14"/>
      <c r="K42" s="14"/>
      <c r="L42" s="14"/>
      <c r="M42" s="14"/>
      <c r="N42" s="14"/>
      <c r="O42" s="14"/>
    </row>
    <row r="43" spans="2:24" x14ac:dyDescent="0.2">
      <c r="F43" s="6"/>
      <c r="G43" s="6"/>
      <c r="H43" s="6"/>
      <c r="I43" s="6"/>
      <c r="J43" s="14"/>
      <c r="K43" s="14"/>
      <c r="L43" s="14"/>
      <c r="M43" s="14"/>
      <c r="N43" s="14"/>
      <c r="O43" s="14"/>
    </row>
    <row r="44" spans="2:24" x14ac:dyDescent="0.2">
      <c r="F44" s="6"/>
      <c r="G44" s="6"/>
      <c r="H44" s="6"/>
      <c r="I44" s="6"/>
      <c r="J44" s="14"/>
      <c r="K44" s="14"/>
      <c r="L44" s="14"/>
      <c r="M44" s="14"/>
      <c r="N44" s="14"/>
      <c r="O44" s="14"/>
    </row>
    <row r="45" spans="2:24" x14ac:dyDescent="0.2">
      <c r="F45" s="6"/>
      <c r="G45" s="6"/>
      <c r="H45" s="6"/>
      <c r="I45" s="6"/>
      <c r="J45" s="14"/>
      <c r="K45" s="14"/>
      <c r="L45" s="14"/>
      <c r="M45" s="14"/>
      <c r="N45" s="14"/>
      <c r="O45" s="14"/>
    </row>
    <row r="46" spans="2:24" x14ac:dyDescent="0.2">
      <c r="F46" s="6"/>
      <c r="G46" s="6"/>
      <c r="H46" s="6"/>
      <c r="I46" s="6"/>
    </row>
    <row r="47" spans="2:24" x14ac:dyDescent="0.2">
      <c r="F47" s="6"/>
      <c r="G47" s="6"/>
      <c r="H47" s="6"/>
      <c r="I47" s="6"/>
    </row>
    <row r="48" spans="2:24" x14ac:dyDescent="0.2">
      <c r="F48" s="6"/>
      <c r="G48" s="6"/>
      <c r="H48" s="6"/>
      <c r="I48" s="6"/>
    </row>
    <row r="49" spans="6:9" x14ac:dyDescent="0.2">
      <c r="F49" s="6"/>
      <c r="G49" s="6"/>
      <c r="H49" s="6"/>
      <c r="I49" s="6"/>
    </row>
    <row r="50" spans="6:9" x14ac:dyDescent="0.2">
      <c r="F50" s="6"/>
      <c r="G50" s="6"/>
      <c r="H50" s="6"/>
      <c r="I50" s="6"/>
    </row>
    <row r="51" spans="6:9" x14ac:dyDescent="0.2">
      <c r="F51" s="6"/>
      <c r="G51" s="6"/>
      <c r="H51" s="6"/>
      <c r="I51" s="6"/>
    </row>
    <row r="52" spans="6:9" x14ac:dyDescent="0.2">
      <c r="F52" s="6"/>
      <c r="G52" s="6"/>
      <c r="H52" s="6"/>
      <c r="I52" s="6"/>
    </row>
    <row r="53" spans="6:9" x14ac:dyDescent="0.2">
      <c r="F53" s="6"/>
      <c r="G53" s="6"/>
      <c r="H53" s="6"/>
      <c r="I53" s="6"/>
    </row>
    <row r="54" spans="6:9" x14ac:dyDescent="0.2">
      <c r="F54" s="6"/>
      <c r="G54" s="6"/>
      <c r="H54" s="6"/>
      <c r="I54" s="6"/>
    </row>
    <row r="55" spans="6:9" x14ac:dyDescent="0.2">
      <c r="F55" s="6"/>
      <c r="G55" s="6"/>
      <c r="H55" s="6"/>
      <c r="I55" s="6"/>
    </row>
    <row r="56" spans="6:9" x14ac:dyDescent="0.2">
      <c r="F56" s="6"/>
      <c r="G56" s="6"/>
      <c r="H56" s="6"/>
      <c r="I56" s="6"/>
    </row>
    <row r="57" spans="6:9" x14ac:dyDescent="0.2">
      <c r="F57" s="6"/>
      <c r="G57" s="6"/>
      <c r="H57" s="6"/>
      <c r="I57" s="6"/>
    </row>
    <row r="58" spans="6:9" x14ac:dyDescent="0.2">
      <c r="F58" s="6"/>
      <c r="G58" s="6"/>
      <c r="H58" s="6"/>
      <c r="I58" s="6"/>
    </row>
    <row r="59" spans="6:9" x14ac:dyDescent="0.2">
      <c r="F59" s="6"/>
      <c r="G59" s="6"/>
      <c r="H59" s="6"/>
      <c r="I59" s="6"/>
    </row>
    <row r="60" spans="6:9" x14ac:dyDescent="0.2">
      <c r="F60" s="6"/>
      <c r="G60" s="6"/>
      <c r="H60" s="6"/>
      <c r="I60" s="6"/>
    </row>
    <row r="61" spans="6:9" x14ac:dyDescent="0.2">
      <c r="F61" s="6"/>
      <c r="G61" s="6"/>
      <c r="H61" s="6"/>
      <c r="I61" s="6"/>
    </row>
    <row r="62" spans="6:9" x14ac:dyDescent="0.2">
      <c r="F62" s="6"/>
      <c r="G62" s="6"/>
      <c r="H62" s="6"/>
      <c r="I62" s="6"/>
    </row>
    <row r="63" spans="6:9" x14ac:dyDescent="0.2">
      <c r="F63" s="6"/>
      <c r="G63" s="6"/>
      <c r="H63" s="6"/>
      <c r="I63" s="6"/>
    </row>
    <row r="64" spans="6:9" x14ac:dyDescent="0.2">
      <c r="F64" s="6"/>
      <c r="G64" s="6"/>
      <c r="H64" s="6"/>
      <c r="I64" s="6"/>
    </row>
    <row r="65" spans="6:9" x14ac:dyDescent="0.2">
      <c r="F65" s="6"/>
      <c r="G65" s="6"/>
      <c r="H65" s="6"/>
      <c r="I65" s="6"/>
    </row>
    <row r="66" spans="6:9" x14ac:dyDescent="0.2">
      <c r="F66" s="6"/>
      <c r="G66" s="6"/>
      <c r="H66" s="6"/>
      <c r="I66" s="6"/>
    </row>
    <row r="67" spans="6:9" x14ac:dyDescent="0.2">
      <c r="F67" s="6"/>
      <c r="G67" s="6"/>
      <c r="H67" s="6"/>
      <c r="I67" s="6"/>
    </row>
    <row r="68" spans="6:9" x14ac:dyDescent="0.2">
      <c r="F68" s="6"/>
      <c r="G68" s="6"/>
      <c r="H68" s="6"/>
      <c r="I68" s="6"/>
    </row>
    <row r="69" spans="6:9" x14ac:dyDescent="0.2">
      <c r="F69" s="6"/>
      <c r="G69" s="6"/>
      <c r="H69" s="6"/>
      <c r="I69" s="6"/>
    </row>
    <row r="70" spans="6:9" x14ac:dyDescent="0.2">
      <c r="F70" s="6"/>
      <c r="G70" s="6"/>
      <c r="H70" s="6"/>
      <c r="I70" s="6"/>
    </row>
    <row r="71" spans="6:9" x14ac:dyDescent="0.2">
      <c r="F71" s="6"/>
      <c r="G71" s="6"/>
      <c r="H71" s="6"/>
      <c r="I71" s="6"/>
    </row>
    <row r="72" spans="6:9" x14ac:dyDescent="0.2">
      <c r="F72" s="6"/>
      <c r="G72" s="6"/>
      <c r="H72" s="6"/>
      <c r="I72" s="6"/>
    </row>
    <row r="73" spans="6:9" x14ac:dyDescent="0.2">
      <c r="F73" s="6"/>
      <c r="G73" s="6"/>
      <c r="H73" s="6"/>
      <c r="I73" s="6"/>
    </row>
    <row r="74" spans="6:9" x14ac:dyDescent="0.2">
      <c r="F74" s="6"/>
      <c r="G74" s="6"/>
      <c r="H74" s="6"/>
      <c r="I74" s="6"/>
    </row>
    <row r="75" spans="6:9" x14ac:dyDescent="0.2">
      <c r="F75" s="6"/>
      <c r="G75" s="6"/>
      <c r="H75" s="6"/>
      <c r="I75" s="6"/>
    </row>
    <row r="76" spans="6:9" x14ac:dyDescent="0.2">
      <c r="F76" s="6"/>
      <c r="G76" s="6"/>
      <c r="H76" s="6"/>
      <c r="I76" s="6"/>
    </row>
    <row r="77" spans="6:9" x14ac:dyDescent="0.2">
      <c r="F77" s="6"/>
      <c r="G77" s="6"/>
      <c r="H77" s="6"/>
      <c r="I77" s="6"/>
    </row>
    <row r="78" spans="6:9" x14ac:dyDescent="0.2">
      <c r="F78" s="6"/>
      <c r="G78" s="6"/>
      <c r="H78" s="6"/>
      <c r="I78" s="6"/>
    </row>
    <row r="79" spans="6:9" x14ac:dyDescent="0.2">
      <c r="F79" s="6"/>
      <c r="G79" s="6"/>
      <c r="H79" s="6"/>
      <c r="I79" s="6"/>
    </row>
    <row r="80" spans="6:9" x14ac:dyDescent="0.2">
      <c r="F80" s="6"/>
      <c r="G80" s="6"/>
      <c r="H80" s="6"/>
      <c r="I80" s="6"/>
    </row>
    <row r="81" spans="6:9" x14ac:dyDescent="0.2">
      <c r="F81" s="6"/>
      <c r="G81" s="6"/>
      <c r="H81" s="6"/>
      <c r="I81" s="6"/>
    </row>
    <row r="82" spans="6:9" x14ac:dyDescent="0.2">
      <c r="F82" s="6"/>
      <c r="G82" s="6"/>
      <c r="H82" s="6"/>
      <c r="I82" s="6"/>
    </row>
    <row r="83" spans="6:9" x14ac:dyDescent="0.2">
      <c r="F83" s="6"/>
      <c r="G83" s="6"/>
      <c r="H83" s="6"/>
      <c r="I83" s="6"/>
    </row>
    <row r="84" spans="6:9" x14ac:dyDescent="0.2">
      <c r="F84" s="6"/>
      <c r="G84" s="6"/>
      <c r="H84" s="6"/>
      <c r="I84" s="6"/>
    </row>
    <row r="85" spans="6:9" x14ac:dyDescent="0.2">
      <c r="F85" s="6"/>
      <c r="G85" s="6"/>
      <c r="H85" s="6"/>
      <c r="I85" s="6"/>
    </row>
    <row r="86" spans="6:9" x14ac:dyDescent="0.2">
      <c r="F86" s="6"/>
      <c r="G86" s="6"/>
      <c r="H86" s="6"/>
      <c r="I86" s="6"/>
    </row>
    <row r="87" spans="6:9" x14ac:dyDescent="0.2">
      <c r="F87" s="6"/>
      <c r="G87" s="6"/>
      <c r="H87" s="6"/>
      <c r="I87" s="6"/>
    </row>
    <row r="88" spans="6:9" x14ac:dyDescent="0.2">
      <c r="F88" s="6"/>
      <c r="G88" s="6"/>
      <c r="H88" s="6"/>
      <c r="I88" s="6"/>
    </row>
    <row r="89" spans="6:9" x14ac:dyDescent="0.2">
      <c r="F89" s="6"/>
      <c r="G89" s="6"/>
      <c r="H89" s="6"/>
      <c r="I89" s="6"/>
    </row>
    <row r="90" spans="6:9" x14ac:dyDescent="0.2">
      <c r="F90" s="6"/>
      <c r="G90" s="6"/>
      <c r="H90" s="6"/>
      <c r="I90" s="6"/>
    </row>
    <row r="91" spans="6:9" x14ac:dyDescent="0.2">
      <c r="F91" s="6"/>
      <c r="G91" s="6"/>
      <c r="H91" s="6"/>
      <c r="I91" s="6"/>
    </row>
    <row r="92" spans="6:9" x14ac:dyDescent="0.2">
      <c r="F92" s="6"/>
      <c r="G92" s="6"/>
      <c r="H92" s="6"/>
      <c r="I92" s="6"/>
    </row>
    <row r="93" spans="6:9" x14ac:dyDescent="0.2">
      <c r="F93" s="6"/>
      <c r="G93" s="6"/>
      <c r="H93" s="6"/>
      <c r="I93" s="6"/>
    </row>
    <row r="94" spans="6:9" x14ac:dyDescent="0.2">
      <c r="F94" s="6"/>
      <c r="G94" s="6"/>
      <c r="H94" s="6"/>
      <c r="I94" s="6"/>
    </row>
    <row r="95" spans="6:9" x14ac:dyDescent="0.2">
      <c r="F95" s="6"/>
      <c r="G95" s="6"/>
      <c r="H95" s="6"/>
      <c r="I95" s="6"/>
    </row>
    <row r="96" spans="6:9" x14ac:dyDescent="0.2">
      <c r="F96" s="6"/>
      <c r="G96" s="6"/>
      <c r="H96" s="6"/>
      <c r="I96" s="6"/>
    </row>
    <row r="97" spans="6:9" x14ac:dyDescent="0.2">
      <c r="F97" s="6"/>
      <c r="G97" s="6"/>
      <c r="H97" s="6"/>
      <c r="I97" s="6"/>
    </row>
    <row r="98" spans="6:9" x14ac:dyDescent="0.2">
      <c r="F98" s="6"/>
      <c r="G98" s="6"/>
      <c r="H98" s="6"/>
      <c r="I98" s="6"/>
    </row>
    <row r="99" spans="6:9" x14ac:dyDescent="0.2">
      <c r="F99" s="6"/>
      <c r="G99" s="6"/>
      <c r="H99" s="6"/>
      <c r="I99" s="6"/>
    </row>
    <row r="100" spans="6:9" x14ac:dyDescent="0.2">
      <c r="F100" s="6"/>
      <c r="G100" s="6"/>
      <c r="H100" s="6"/>
      <c r="I100" s="6"/>
    </row>
    <row r="101" spans="6:9" x14ac:dyDescent="0.2">
      <c r="F101" s="6"/>
      <c r="G101" s="6"/>
      <c r="H101" s="6"/>
      <c r="I101" s="6"/>
    </row>
    <row r="102" spans="6:9" x14ac:dyDescent="0.2">
      <c r="F102" s="6"/>
      <c r="G102" s="6"/>
      <c r="H102" s="6"/>
      <c r="I102" s="6"/>
    </row>
    <row r="103" spans="6:9" x14ac:dyDescent="0.2">
      <c r="F103" s="6"/>
      <c r="G103" s="6"/>
      <c r="H103" s="6"/>
      <c r="I103" s="6"/>
    </row>
    <row r="104" spans="6:9" x14ac:dyDescent="0.2">
      <c r="F104" s="6"/>
      <c r="G104" s="6"/>
      <c r="H104" s="6"/>
      <c r="I104" s="6"/>
    </row>
    <row r="105" spans="6:9" x14ac:dyDescent="0.2">
      <c r="F105" s="6"/>
      <c r="G105" s="6"/>
      <c r="H105" s="6"/>
      <c r="I105" s="6"/>
    </row>
    <row r="106" spans="6:9" x14ac:dyDescent="0.2">
      <c r="F106" s="6"/>
      <c r="G106" s="6"/>
      <c r="H106" s="6"/>
      <c r="I106" s="6"/>
    </row>
    <row r="107" spans="6:9" x14ac:dyDescent="0.2">
      <c r="F107" s="6"/>
      <c r="G107" s="6"/>
      <c r="H107" s="6"/>
      <c r="I107" s="6"/>
    </row>
    <row r="108" spans="6:9" x14ac:dyDescent="0.2">
      <c r="F108" s="6"/>
      <c r="G108" s="6"/>
      <c r="H108" s="6"/>
      <c r="I108" s="6"/>
    </row>
    <row r="109" spans="6:9" x14ac:dyDescent="0.2">
      <c r="F109" s="6"/>
      <c r="G109" s="6"/>
      <c r="H109" s="6"/>
      <c r="I109" s="6"/>
    </row>
    <row r="110" spans="6:9" x14ac:dyDescent="0.2">
      <c r="F110" s="6"/>
      <c r="G110" s="6"/>
      <c r="H110" s="6"/>
      <c r="I110" s="6"/>
    </row>
    <row r="111" spans="6:9" x14ac:dyDescent="0.2">
      <c r="F111" s="6"/>
      <c r="G111" s="6"/>
      <c r="H111" s="6"/>
      <c r="I111" s="6"/>
    </row>
    <row r="112" spans="6:9" x14ac:dyDescent="0.2">
      <c r="F112" s="6"/>
      <c r="G112" s="6"/>
      <c r="H112" s="6"/>
      <c r="I112" s="6"/>
    </row>
    <row r="113" spans="6:9" x14ac:dyDescent="0.2">
      <c r="F113" s="6"/>
      <c r="G113" s="6"/>
      <c r="H113" s="6"/>
      <c r="I113" s="6"/>
    </row>
    <row r="114" spans="6:9" x14ac:dyDescent="0.2">
      <c r="F114" s="6"/>
      <c r="G114" s="6"/>
      <c r="H114" s="6"/>
      <c r="I114" s="6"/>
    </row>
    <row r="115" spans="6:9" x14ac:dyDescent="0.2">
      <c r="F115" s="6"/>
      <c r="G115" s="6"/>
      <c r="H115" s="6"/>
      <c r="I115" s="6"/>
    </row>
    <row r="116" spans="6:9" x14ac:dyDescent="0.2">
      <c r="F116" s="6"/>
      <c r="G116" s="6"/>
      <c r="H116" s="6"/>
      <c r="I116" s="6"/>
    </row>
    <row r="117" spans="6:9" x14ac:dyDescent="0.2">
      <c r="F117" s="6"/>
      <c r="G117" s="6"/>
      <c r="H117" s="6"/>
      <c r="I117" s="6"/>
    </row>
    <row r="118" spans="6:9" x14ac:dyDescent="0.2">
      <c r="F118" s="6"/>
      <c r="G118" s="6"/>
      <c r="H118" s="6"/>
      <c r="I118" s="6"/>
    </row>
    <row r="119" spans="6:9" x14ac:dyDescent="0.2">
      <c r="F119" s="6"/>
      <c r="G119" s="6"/>
      <c r="H119" s="6"/>
      <c r="I119" s="6"/>
    </row>
    <row r="120" spans="6:9" x14ac:dyDescent="0.2">
      <c r="F120" s="6"/>
      <c r="G120" s="6"/>
      <c r="H120" s="6"/>
      <c r="I120" s="6"/>
    </row>
    <row r="121" spans="6:9" x14ac:dyDescent="0.2">
      <c r="F121" s="6"/>
      <c r="G121" s="6"/>
      <c r="H121" s="6"/>
      <c r="I121" s="6"/>
    </row>
    <row r="122" spans="6:9" x14ac:dyDescent="0.2">
      <c r="F122" s="6"/>
      <c r="G122" s="6"/>
      <c r="H122" s="6"/>
      <c r="I122" s="6"/>
    </row>
    <row r="123" spans="6:9" x14ac:dyDescent="0.2">
      <c r="F123" s="6"/>
      <c r="G123" s="6"/>
      <c r="H123" s="6"/>
      <c r="I123" s="6"/>
    </row>
    <row r="124" spans="6:9" x14ac:dyDescent="0.2">
      <c r="F124" s="6"/>
      <c r="G124" s="6"/>
      <c r="H124" s="6"/>
      <c r="I124" s="6"/>
    </row>
    <row r="125" spans="6:9" x14ac:dyDescent="0.2">
      <c r="F125" s="6"/>
      <c r="G125" s="6"/>
      <c r="H125" s="6"/>
      <c r="I125" s="6"/>
    </row>
    <row r="126" spans="6:9" x14ac:dyDescent="0.2">
      <c r="F126" s="6"/>
      <c r="G126" s="6"/>
      <c r="H126" s="6"/>
      <c r="I126" s="6"/>
    </row>
    <row r="127" spans="6:9" x14ac:dyDescent="0.2">
      <c r="F127" s="6"/>
      <c r="G127" s="6"/>
      <c r="H127" s="6"/>
      <c r="I127" s="6"/>
    </row>
    <row r="128" spans="6:9" x14ac:dyDescent="0.2">
      <c r="F128" s="6"/>
      <c r="G128" s="6"/>
      <c r="H128" s="6"/>
      <c r="I128" s="6"/>
    </row>
    <row r="129" spans="6:9" x14ac:dyDescent="0.2">
      <c r="F129" s="6"/>
      <c r="G129" s="6"/>
      <c r="H129" s="6"/>
      <c r="I129" s="6"/>
    </row>
    <row r="130" spans="6:9" x14ac:dyDescent="0.2">
      <c r="F130" s="6"/>
      <c r="G130" s="6"/>
      <c r="H130" s="6"/>
      <c r="I130" s="6"/>
    </row>
    <row r="131" spans="6:9" x14ac:dyDescent="0.2">
      <c r="F131" s="6"/>
      <c r="G131" s="6"/>
      <c r="H131" s="6"/>
      <c r="I131" s="6"/>
    </row>
    <row r="132" spans="6:9" x14ac:dyDescent="0.2">
      <c r="F132" s="6"/>
      <c r="G132" s="6"/>
      <c r="H132" s="6"/>
      <c r="I132" s="6"/>
    </row>
    <row r="133" spans="6:9" x14ac:dyDescent="0.2">
      <c r="F133" s="6"/>
      <c r="G133" s="6"/>
      <c r="H133" s="6"/>
      <c r="I133" s="6"/>
    </row>
    <row r="134" spans="6:9" x14ac:dyDescent="0.2">
      <c r="F134" s="6"/>
      <c r="G134" s="6"/>
      <c r="H134" s="6"/>
      <c r="I134" s="6"/>
    </row>
    <row r="135" spans="6:9" x14ac:dyDescent="0.2">
      <c r="F135" s="6"/>
      <c r="G135" s="6"/>
      <c r="H135" s="6"/>
      <c r="I135" s="6"/>
    </row>
    <row r="136" spans="6:9" x14ac:dyDescent="0.2">
      <c r="F136" s="6"/>
      <c r="G136" s="6"/>
      <c r="H136" s="6"/>
      <c r="I136" s="6"/>
    </row>
    <row r="137" spans="6:9" x14ac:dyDescent="0.2">
      <c r="F137" s="6"/>
      <c r="G137" s="6"/>
      <c r="H137" s="6"/>
      <c r="I137" s="6"/>
    </row>
    <row r="138" spans="6:9" x14ac:dyDescent="0.2">
      <c r="F138" s="6"/>
      <c r="G138" s="6"/>
      <c r="H138" s="6"/>
      <c r="I138" s="6"/>
    </row>
    <row r="139" spans="6:9" x14ac:dyDescent="0.2">
      <c r="F139" s="6"/>
      <c r="G139" s="6"/>
      <c r="H139" s="6"/>
      <c r="I139" s="6"/>
    </row>
    <row r="140" spans="6:9" x14ac:dyDescent="0.2">
      <c r="F140" s="6"/>
      <c r="G140" s="6"/>
      <c r="H140" s="6"/>
      <c r="I140" s="6"/>
    </row>
    <row r="141" spans="6:9" x14ac:dyDescent="0.2">
      <c r="F141" s="6"/>
      <c r="G141" s="6"/>
      <c r="H141" s="6"/>
      <c r="I141" s="6"/>
    </row>
    <row r="142" spans="6:9" x14ac:dyDescent="0.2">
      <c r="F142" s="6"/>
      <c r="G142" s="6"/>
      <c r="H142" s="6"/>
      <c r="I142" s="6"/>
    </row>
    <row r="143" spans="6:9" x14ac:dyDescent="0.2">
      <c r="F143" s="6"/>
      <c r="G143" s="6"/>
      <c r="H143" s="6"/>
      <c r="I143" s="6"/>
    </row>
    <row r="144" spans="6:9" x14ac:dyDescent="0.2">
      <c r="F144" s="6"/>
      <c r="G144" s="6"/>
      <c r="H144" s="6"/>
      <c r="I144" s="6"/>
    </row>
    <row r="145" spans="6:9" x14ac:dyDescent="0.2">
      <c r="F145" s="6"/>
      <c r="G145" s="6"/>
      <c r="H145" s="6"/>
      <c r="I145" s="6"/>
    </row>
    <row r="146" spans="6:9" x14ac:dyDescent="0.2">
      <c r="F146" s="6"/>
      <c r="G146" s="6"/>
      <c r="H146" s="6"/>
      <c r="I146" s="6"/>
    </row>
    <row r="147" spans="6:9" x14ac:dyDescent="0.2">
      <c r="F147" s="6"/>
      <c r="G147" s="6"/>
      <c r="H147" s="6"/>
      <c r="I147" s="6"/>
    </row>
    <row r="148" spans="6:9" x14ac:dyDescent="0.2">
      <c r="F148" s="6"/>
      <c r="G148" s="6"/>
      <c r="H148" s="6"/>
      <c r="I148" s="6"/>
    </row>
    <row r="149" spans="6:9" x14ac:dyDescent="0.2">
      <c r="F149" s="6"/>
      <c r="G149" s="6"/>
      <c r="H149" s="6"/>
      <c r="I149" s="6"/>
    </row>
    <row r="150" spans="6:9" x14ac:dyDescent="0.2">
      <c r="F150" s="6"/>
      <c r="G150" s="6"/>
      <c r="H150" s="6"/>
      <c r="I150" s="6"/>
    </row>
    <row r="151" spans="6:9" x14ac:dyDescent="0.2">
      <c r="F151" s="6"/>
      <c r="G151" s="6"/>
      <c r="H151" s="6"/>
      <c r="I151" s="6"/>
    </row>
    <row r="152" spans="6:9" x14ac:dyDescent="0.2">
      <c r="F152" s="6"/>
      <c r="G152" s="6"/>
      <c r="H152" s="6"/>
      <c r="I152" s="6"/>
    </row>
    <row r="153" spans="6:9" x14ac:dyDescent="0.2">
      <c r="F153" s="6"/>
      <c r="G153" s="6"/>
      <c r="H153" s="6"/>
      <c r="I153" s="6"/>
    </row>
    <row r="154" spans="6:9" x14ac:dyDescent="0.2">
      <c r="F154" s="6"/>
      <c r="G154" s="6"/>
      <c r="H154" s="6"/>
      <c r="I154" s="6"/>
    </row>
    <row r="155" spans="6:9" x14ac:dyDescent="0.2">
      <c r="F155" s="6"/>
      <c r="G155" s="6"/>
      <c r="H155" s="6"/>
      <c r="I155" s="6"/>
    </row>
  </sheetData>
  <mergeCells count="3">
    <mergeCell ref="V8:X8"/>
    <mergeCell ref="V6:X6"/>
    <mergeCell ref="V7:X7"/>
  </mergeCells>
  <pageMargins left="0.75" right="0.75" top="1" bottom="1" header="0.5" footer="0.5"/>
  <headerFooter alignWithMargins="0"/>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1"/>
  <dimension ref="A1:AE155"/>
  <sheetViews>
    <sheetView showGridLines="0" showRowColHeaders="0" zoomScale="90" zoomScaleNormal="90" zoomScalePageLayoutView="90" workbookViewId="0">
      <selection activeCell="E43" sqref="E43"/>
    </sheetView>
  </sheetViews>
  <sheetFormatPr defaultColWidth="8.7109375" defaultRowHeight="12.75" x14ac:dyDescent="0.2"/>
  <cols>
    <col min="1" max="1" width="2.7109375" customWidth="1"/>
    <col min="2" max="2" width="9.7109375" customWidth="1"/>
    <col min="3" max="3" width="20.7109375" customWidth="1"/>
    <col min="4" max="4" width="54.7109375" customWidth="1"/>
    <col min="5" max="9" width="8.7109375" customWidth="1"/>
    <col min="10" max="10" width="3.7109375" customWidth="1"/>
    <col min="11" max="11" width="8.28515625" bestFit="1" customWidth="1"/>
    <col min="12" max="12" width="7.42578125" bestFit="1" customWidth="1"/>
    <col min="13" max="13" width="13.140625" bestFit="1" customWidth="1"/>
  </cols>
  <sheetData>
    <row r="1" spans="1:31" ht="15.75" x14ac:dyDescent="0.25">
      <c r="A1" s="3"/>
      <c r="B1" s="33" t="s">
        <v>6</v>
      </c>
      <c r="C1" s="33" t="str">
        <f>user5</f>
        <v>Gamma</v>
      </c>
      <c r="D1" s="3"/>
      <c r="E1" s="3"/>
      <c r="F1" s="5"/>
      <c r="G1" s="5"/>
      <c r="H1" s="5"/>
      <c r="I1" s="5"/>
      <c r="K1" s="3"/>
      <c r="L1" s="3"/>
      <c r="M1" s="3"/>
      <c r="N1" s="3"/>
      <c r="O1" s="3"/>
      <c r="P1" s="3"/>
      <c r="Q1" s="3"/>
      <c r="R1" s="3"/>
      <c r="S1" s="3"/>
      <c r="T1" s="3"/>
      <c r="U1" s="3"/>
      <c r="V1" s="3"/>
      <c r="W1" s="3"/>
      <c r="X1" s="3"/>
      <c r="Y1" s="3"/>
      <c r="Z1" s="3"/>
      <c r="AA1" s="3"/>
      <c r="AB1" s="3"/>
      <c r="AC1" s="3"/>
      <c r="AD1" s="3"/>
      <c r="AE1" s="3"/>
    </row>
    <row r="2" spans="1:31" ht="15.75" x14ac:dyDescent="0.25">
      <c r="A2" s="3"/>
      <c r="B2" s="4"/>
      <c r="C2" s="3"/>
      <c r="D2" s="3"/>
      <c r="E2" s="3"/>
      <c r="F2" s="5"/>
      <c r="G2" s="5"/>
      <c r="H2" s="5"/>
      <c r="I2" s="5"/>
      <c r="K2" s="3"/>
      <c r="L2" s="3"/>
      <c r="M2" s="3"/>
      <c r="N2" s="3"/>
      <c r="O2" s="3"/>
      <c r="P2" s="3"/>
      <c r="Q2" s="3"/>
      <c r="R2" s="3"/>
      <c r="S2" s="3"/>
      <c r="T2" s="3"/>
      <c r="U2" s="3"/>
      <c r="V2" s="3"/>
      <c r="W2" s="3"/>
      <c r="X2" s="3"/>
      <c r="Y2" s="3"/>
      <c r="Z2" s="3"/>
      <c r="AA2" s="3"/>
      <c r="AB2" s="3"/>
      <c r="AC2" s="3"/>
      <c r="AD2" s="3"/>
      <c r="AE2" s="3"/>
    </row>
    <row r="3" spans="1:31" ht="15.75" x14ac:dyDescent="0.25">
      <c r="A3" s="3"/>
      <c r="B3" s="4"/>
      <c r="C3" s="3"/>
      <c r="D3" s="3"/>
      <c r="E3" s="3"/>
      <c r="F3" s="5"/>
      <c r="G3" s="5"/>
      <c r="H3" s="5"/>
      <c r="I3" s="5"/>
      <c r="L3" s="3"/>
      <c r="M3" s="3"/>
      <c r="N3" s="3"/>
      <c r="O3" s="3"/>
      <c r="P3" s="3"/>
      <c r="Q3" s="3"/>
      <c r="R3" s="3"/>
      <c r="S3" s="3"/>
      <c r="T3" s="3"/>
      <c r="U3" s="3"/>
      <c r="V3" s="3"/>
      <c r="W3" s="3"/>
      <c r="X3" s="3"/>
      <c r="Y3" s="3"/>
      <c r="Z3" s="3"/>
      <c r="AA3" s="3"/>
      <c r="AB3" s="3"/>
      <c r="AC3" s="3"/>
      <c r="AD3" s="3"/>
      <c r="AE3" s="3"/>
    </row>
    <row r="4" spans="1:31" ht="15.75" x14ac:dyDescent="0.25">
      <c r="A4" s="3"/>
      <c r="B4" s="4"/>
      <c r="C4" s="3"/>
      <c r="D4" s="3"/>
      <c r="E4" s="3"/>
      <c r="F4" s="5"/>
      <c r="G4" s="5"/>
      <c r="H4" s="5"/>
      <c r="I4" s="5"/>
      <c r="K4" s="26"/>
      <c r="L4" s="26"/>
      <c r="M4" s="26"/>
      <c r="N4" s="26"/>
      <c r="O4" s="26"/>
      <c r="P4" s="3"/>
      <c r="Q4" s="3"/>
      <c r="R4" s="3"/>
      <c r="S4" s="3"/>
      <c r="T4" s="3"/>
      <c r="U4" s="3"/>
      <c r="V4" s="3"/>
      <c r="W4" s="3"/>
      <c r="X4" s="3"/>
      <c r="Y4" s="3"/>
      <c r="Z4" s="3"/>
      <c r="AA4" s="3"/>
      <c r="AB4" s="3"/>
      <c r="AC4" s="3"/>
      <c r="AD4" s="3"/>
      <c r="AE4" s="3"/>
    </row>
    <row r="5" spans="1:31" ht="16.5" thickBot="1" x14ac:dyDescent="0.3">
      <c r="A5" s="3"/>
      <c r="B5" s="4"/>
      <c r="C5" s="3"/>
      <c r="D5" s="3"/>
      <c r="E5" s="3"/>
      <c r="F5" s="5"/>
      <c r="G5" s="5"/>
      <c r="H5" s="5"/>
      <c r="I5" s="5"/>
      <c r="K5" s="26"/>
      <c r="L5" s="3"/>
      <c r="M5" s="26"/>
      <c r="N5" s="26"/>
      <c r="O5" s="26"/>
      <c r="P5" s="3"/>
      <c r="Q5" s="3"/>
      <c r="R5" s="3"/>
      <c r="S5" s="3"/>
      <c r="T5" s="3"/>
      <c r="U5" s="3"/>
      <c r="V5" s="3"/>
      <c r="W5" s="3"/>
      <c r="X5" s="3"/>
      <c r="Y5" s="3"/>
      <c r="Z5" s="3"/>
      <c r="AA5" s="3"/>
      <c r="AB5" s="3"/>
      <c r="AC5" s="3"/>
      <c r="AD5" s="3"/>
      <c r="AE5" s="3"/>
    </row>
    <row r="6" spans="1:31" ht="15.75" x14ac:dyDescent="0.25">
      <c r="A6" s="3"/>
      <c r="B6" s="4"/>
      <c r="C6" s="3"/>
      <c r="D6" s="3"/>
      <c r="E6" s="3"/>
      <c r="F6" s="5"/>
      <c r="G6" s="5"/>
      <c r="H6" s="5"/>
      <c r="I6" s="5"/>
      <c r="L6" s="26"/>
      <c r="M6" s="26"/>
      <c r="N6" s="26"/>
      <c r="O6" s="26"/>
      <c r="P6" s="3"/>
      <c r="Q6" s="3"/>
      <c r="R6" s="3"/>
      <c r="S6" s="3"/>
      <c r="T6" s="3"/>
      <c r="U6" s="3"/>
      <c r="V6" s="190" t="s">
        <v>34</v>
      </c>
      <c r="W6" s="191"/>
      <c r="X6" s="192"/>
      <c r="Y6" s="3"/>
      <c r="Z6" s="3"/>
      <c r="AA6" s="3"/>
      <c r="AB6" s="3"/>
      <c r="AC6" s="3"/>
      <c r="AD6" s="3"/>
      <c r="AE6" s="3"/>
    </row>
    <row r="7" spans="1:31" ht="15.75" x14ac:dyDescent="0.25">
      <c r="A7" s="3"/>
      <c r="B7" s="3"/>
      <c r="C7" s="3"/>
      <c r="D7" s="3"/>
      <c r="E7" s="3"/>
      <c r="F7" s="3"/>
      <c r="G7" s="3"/>
      <c r="H7" s="3"/>
      <c r="I7" s="3"/>
      <c r="K7" s="27"/>
      <c r="L7" s="27"/>
      <c r="M7" s="27"/>
      <c r="N7" s="26"/>
      <c r="O7" s="26"/>
      <c r="P7" s="3"/>
      <c r="Q7" s="3"/>
      <c r="R7" s="3"/>
      <c r="S7" s="3"/>
      <c r="T7" s="3"/>
      <c r="U7" s="3"/>
      <c r="V7" s="187" t="s">
        <v>35</v>
      </c>
      <c r="W7" s="188"/>
      <c r="X7" s="189"/>
      <c r="Y7" s="3"/>
      <c r="Z7" s="3"/>
      <c r="AA7" s="3"/>
      <c r="AB7" s="3"/>
      <c r="AC7" s="3"/>
      <c r="AD7" s="3"/>
      <c r="AE7" s="3"/>
    </row>
    <row r="8" spans="1:31" ht="15.75" x14ac:dyDescent="0.25">
      <c r="F8" s="48" t="str">
        <f>Facilitator!$D$34</f>
        <v>Cost</v>
      </c>
      <c r="G8" s="48" t="str">
        <f>Facilitator!$D$35</f>
        <v>Revenue</v>
      </c>
      <c r="H8" s="48" t="str">
        <f>Facilitator!$D$36</f>
        <v xml:space="preserve">Mission </v>
      </c>
      <c r="I8" s="48" t="str">
        <f>Facilitator!$D$37</f>
        <v>Merit</v>
      </c>
      <c r="J8" s="15"/>
      <c r="K8" s="15"/>
      <c r="L8" s="15"/>
      <c r="M8" s="15"/>
      <c r="N8" s="14"/>
      <c r="O8" s="14"/>
      <c r="V8" s="187" t="s">
        <v>30</v>
      </c>
      <c r="W8" s="188"/>
      <c r="X8" s="189"/>
    </row>
    <row r="9" spans="1:31" x14ac:dyDescent="0.2">
      <c r="B9" s="32" t="s">
        <v>0</v>
      </c>
      <c r="C9" s="32" t="s">
        <v>1</v>
      </c>
      <c r="D9" s="32" t="s">
        <v>2</v>
      </c>
      <c r="F9" s="48" t="str">
        <f>Facilitator!$F$34</f>
        <v>in $1000's</v>
      </c>
      <c r="G9" s="48" t="str">
        <f>Facilitator!$F$35</f>
        <v>in $1000's</v>
      </c>
      <c r="H9" s="49" t="s">
        <v>7</v>
      </c>
      <c r="I9" s="49" t="s">
        <v>8</v>
      </c>
      <c r="J9" s="15"/>
      <c r="K9" s="15"/>
      <c r="L9" s="20"/>
      <c r="M9" s="20"/>
      <c r="N9" s="14"/>
      <c r="O9" s="14"/>
      <c r="V9" s="87" t="s">
        <v>33</v>
      </c>
      <c r="W9" s="15"/>
      <c r="X9" s="88" t="s">
        <v>32</v>
      </c>
    </row>
    <row r="10" spans="1:31" x14ac:dyDescent="0.2">
      <c r="B10" s="1"/>
      <c r="C10" s="1"/>
      <c r="D10" s="1"/>
      <c r="E10" s="1"/>
      <c r="F10" s="7"/>
      <c r="G10" s="8"/>
      <c r="H10" s="7"/>
      <c r="I10" s="7"/>
      <c r="J10" s="15"/>
      <c r="K10" s="15"/>
      <c r="L10" s="15"/>
      <c r="M10" s="15"/>
      <c r="N10" s="14"/>
      <c r="O10" s="14"/>
      <c r="V10" s="18"/>
      <c r="W10" s="15"/>
      <c r="X10" s="19"/>
    </row>
    <row r="11" spans="1:31" ht="15.75" x14ac:dyDescent="0.25">
      <c r="B11" s="42">
        <v>1</v>
      </c>
      <c r="C11" s="42" t="str">
        <f>IF(ISTEXT(act_1)=TRUE,act_1,"")</f>
        <v/>
      </c>
      <c r="D11" s="42" t="str">
        <f>IF(ISTEXT(act_1_desc)=TRUE,act_1_desc,"")</f>
        <v>permanent exhibits</v>
      </c>
      <c r="E11" s="43"/>
      <c r="F11" s="72"/>
      <c r="G11" s="78"/>
      <c r="H11" s="44"/>
      <c r="I11" s="44"/>
      <c r="J11" s="15"/>
      <c r="K11" s="16"/>
      <c r="L11" s="15"/>
      <c r="M11" s="15"/>
      <c r="N11" s="14"/>
      <c r="O11" s="14"/>
      <c r="V11" s="89">
        <f>G11-F11</f>
        <v>0</v>
      </c>
      <c r="W11" s="15"/>
      <c r="X11" s="90" t="e">
        <f>G11/F11</f>
        <v>#DIV/0!</v>
      </c>
    </row>
    <row r="12" spans="1:31" x14ac:dyDescent="0.2">
      <c r="B12" s="1"/>
      <c r="C12" s="1"/>
      <c r="D12" s="1"/>
      <c r="E12" s="1"/>
      <c r="F12" s="73"/>
      <c r="G12" s="79"/>
      <c r="H12" s="7"/>
      <c r="I12" s="7"/>
      <c r="J12" s="15"/>
      <c r="K12" s="16"/>
      <c r="L12" s="15"/>
      <c r="M12" s="15"/>
      <c r="N12" s="14"/>
      <c r="O12" s="14"/>
      <c r="V12" s="89"/>
      <c r="W12" s="15"/>
      <c r="X12" s="90"/>
    </row>
    <row r="13" spans="1:31" x14ac:dyDescent="0.2">
      <c r="B13" s="2"/>
      <c r="C13" s="2"/>
      <c r="D13" s="2"/>
      <c r="E13" s="2"/>
      <c r="F13" s="74"/>
      <c r="G13" s="80"/>
      <c r="H13" s="9"/>
      <c r="I13" s="9"/>
      <c r="J13" s="15"/>
      <c r="K13" s="16"/>
      <c r="L13" s="15"/>
      <c r="M13" s="15"/>
      <c r="N13" s="14"/>
      <c r="O13" s="14"/>
      <c r="V13" s="89"/>
      <c r="W13" s="15"/>
      <c r="X13" s="90"/>
    </row>
    <row r="14" spans="1:31" ht="15.75" x14ac:dyDescent="0.25">
      <c r="B14" s="45">
        <v>2</v>
      </c>
      <c r="C14" s="45" t="str">
        <f>IF(ISTEXT(act_2)=TRUE,act_2,"")</f>
        <v/>
      </c>
      <c r="D14" s="45" t="str">
        <f>IF(ISTEXT(act_2_desc)=TRUE,act_2_desc,"")</f>
        <v>special exhibitions</v>
      </c>
      <c r="E14" s="46"/>
      <c r="F14" s="75"/>
      <c r="G14" s="81"/>
      <c r="H14" s="47"/>
      <c r="I14" s="47"/>
      <c r="J14" s="15"/>
      <c r="K14" s="16"/>
      <c r="L14" s="15"/>
      <c r="M14" s="15"/>
      <c r="N14" s="14"/>
      <c r="O14" s="14"/>
      <c r="V14" s="89">
        <f>G14-F14</f>
        <v>0</v>
      </c>
      <c r="W14" s="15"/>
      <c r="X14" s="90" t="e">
        <f>G14/F14</f>
        <v>#DIV/0!</v>
      </c>
    </row>
    <row r="15" spans="1:31" x14ac:dyDescent="0.2">
      <c r="B15" s="2"/>
      <c r="C15" s="2"/>
      <c r="D15" s="2"/>
      <c r="E15" s="2"/>
      <c r="F15" s="74"/>
      <c r="G15" s="80"/>
      <c r="H15" s="9"/>
      <c r="I15" s="9"/>
      <c r="J15" s="15"/>
      <c r="K15" s="16"/>
      <c r="L15" s="15"/>
      <c r="M15" s="15"/>
      <c r="N15" s="14"/>
      <c r="O15" s="14"/>
      <c r="V15" s="89"/>
      <c r="W15" s="15"/>
      <c r="X15" s="90"/>
    </row>
    <row r="16" spans="1:31" x14ac:dyDescent="0.2">
      <c r="B16" s="1"/>
      <c r="C16" s="1"/>
      <c r="D16" s="1"/>
      <c r="E16" s="1"/>
      <c r="F16" s="73"/>
      <c r="G16" s="79"/>
      <c r="H16" s="7"/>
      <c r="I16" s="7"/>
      <c r="J16" s="15"/>
      <c r="K16" s="16"/>
      <c r="L16" s="15"/>
      <c r="M16" s="15"/>
      <c r="N16" s="14"/>
      <c r="O16" s="14"/>
      <c r="V16" s="89"/>
      <c r="W16" s="15"/>
      <c r="X16" s="90"/>
    </row>
    <row r="17" spans="2:24" ht="15.75" x14ac:dyDescent="0.25">
      <c r="B17" s="42">
        <v>3</v>
      </c>
      <c r="C17" s="42" t="str">
        <f>IF(ISTEXT(act_3)=TRUE,act_3,"")</f>
        <v/>
      </c>
      <c r="D17" s="42" t="str">
        <f>IF(ISTEXT(act_3_desc)=TRUE,act_3_desc,"")</f>
        <v>collections/conservation</v>
      </c>
      <c r="E17" s="43"/>
      <c r="F17" s="72"/>
      <c r="G17" s="78"/>
      <c r="H17" s="44"/>
      <c r="I17" s="44"/>
      <c r="J17" s="15"/>
      <c r="K17" s="16"/>
      <c r="L17" s="15"/>
      <c r="M17" s="15"/>
      <c r="N17" s="14"/>
      <c r="O17" s="14"/>
      <c r="V17" s="89">
        <f>G17-F17</f>
        <v>0</v>
      </c>
      <c r="W17" s="15"/>
      <c r="X17" s="90" t="e">
        <f>G17/F17</f>
        <v>#DIV/0!</v>
      </c>
    </row>
    <row r="18" spans="2:24" x14ac:dyDescent="0.2">
      <c r="B18" s="1"/>
      <c r="C18" s="1"/>
      <c r="D18" s="1"/>
      <c r="E18" s="1"/>
      <c r="F18" s="73"/>
      <c r="G18" s="79"/>
      <c r="H18" s="7"/>
      <c r="I18" s="7"/>
      <c r="J18" s="15"/>
      <c r="K18" s="16"/>
      <c r="L18" s="15"/>
      <c r="M18" s="15"/>
      <c r="N18" s="14"/>
      <c r="O18" s="14"/>
      <c r="V18" s="89"/>
      <c r="W18" s="15"/>
      <c r="X18" s="90"/>
    </row>
    <row r="19" spans="2:24" x14ac:dyDescent="0.2">
      <c r="B19" s="2"/>
      <c r="C19" s="2"/>
      <c r="D19" s="2"/>
      <c r="E19" s="2"/>
      <c r="F19" s="74"/>
      <c r="G19" s="80"/>
      <c r="H19" s="9"/>
      <c r="I19" s="9"/>
      <c r="J19" s="15"/>
      <c r="K19" s="16"/>
      <c r="L19" s="15"/>
      <c r="M19" s="15"/>
      <c r="N19" s="14"/>
      <c r="O19" s="14"/>
      <c r="V19" s="89"/>
      <c r="W19" s="15"/>
      <c r="X19" s="90"/>
    </row>
    <row r="20" spans="2:24" ht="15.75" x14ac:dyDescent="0.25">
      <c r="B20" s="45">
        <v>4</v>
      </c>
      <c r="C20" s="45" t="str">
        <f>IF(ISTEXT(act_4)=TRUE,act_4,"")</f>
        <v/>
      </c>
      <c r="D20" s="45" t="str">
        <f>IF(ISTEXT(act_4_desc)=TRUE,act_4_desc,"")</f>
        <v>public programs</v>
      </c>
      <c r="E20" s="46"/>
      <c r="F20" s="75"/>
      <c r="G20" s="81"/>
      <c r="H20" s="47"/>
      <c r="I20" s="47"/>
      <c r="J20" s="15"/>
      <c r="K20" s="16"/>
      <c r="L20" s="15"/>
      <c r="M20" s="15"/>
      <c r="N20" s="14"/>
      <c r="O20" s="14"/>
      <c r="V20" s="89">
        <f>G20-F20</f>
        <v>0</v>
      </c>
      <c r="W20" s="15"/>
      <c r="X20" s="90" t="e">
        <f>G20/F20</f>
        <v>#DIV/0!</v>
      </c>
    </row>
    <row r="21" spans="2:24" x14ac:dyDescent="0.2">
      <c r="B21" s="2"/>
      <c r="C21" s="2"/>
      <c r="D21" s="2"/>
      <c r="E21" s="2"/>
      <c r="F21" s="74"/>
      <c r="G21" s="80"/>
      <c r="H21" s="9"/>
      <c r="I21" s="9"/>
      <c r="J21" s="15"/>
      <c r="K21" s="16"/>
      <c r="L21" s="15"/>
      <c r="M21" s="15"/>
      <c r="N21" s="14"/>
      <c r="O21" s="14"/>
      <c r="V21" s="89"/>
      <c r="W21" s="15"/>
      <c r="X21" s="90"/>
    </row>
    <row r="22" spans="2:24" x14ac:dyDescent="0.2">
      <c r="B22" s="1"/>
      <c r="C22" s="1"/>
      <c r="D22" s="1"/>
      <c r="E22" s="1"/>
      <c r="F22" s="73"/>
      <c r="G22" s="79"/>
      <c r="H22" s="7"/>
      <c r="I22" s="7"/>
      <c r="J22" s="15"/>
      <c r="K22" s="16"/>
      <c r="L22" s="15"/>
      <c r="M22" s="15"/>
      <c r="N22" s="14"/>
      <c r="O22" s="14"/>
      <c r="V22" s="89"/>
      <c r="W22" s="15"/>
      <c r="X22" s="90"/>
    </row>
    <row r="23" spans="2:24" ht="15.75" x14ac:dyDescent="0.25">
      <c r="B23" s="42">
        <v>5</v>
      </c>
      <c r="C23" s="42" t="str">
        <f>IF(ISTEXT(act_5)=TRUE,act_5,"")</f>
        <v/>
      </c>
      <c r="D23" s="42" t="str">
        <f>IF(ISTEXT(act_5_desc)=TRUE,act_5_desc,"")</f>
        <v>education</v>
      </c>
      <c r="E23" s="43"/>
      <c r="F23" s="72"/>
      <c r="G23" s="78"/>
      <c r="H23" s="44"/>
      <c r="I23" s="44"/>
      <c r="J23" s="15"/>
      <c r="K23" s="16"/>
      <c r="L23" s="15"/>
      <c r="M23" s="15"/>
      <c r="N23" s="14"/>
      <c r="O23" s="14"/>
      <c r="V23" s="89">
        <f>G23-F23</f>
        <v>0</v>
      </c>
      <c r="W23" s="15"/>
      <c r="X23" s="90" t="e">
        <f>G23/F23</f>
        <v>#DIV/0!</v>
      </c>
    </row>
    <row r="24" spans="2:24" x14ac:dyDescent="0.2">
      <c r="B24" s="1"/>
      <c r="C24" s="1"/>
      <c r="D24" s="1"/>
      <c r="E24" s="1"/>
      <c r="F24" s="73"/>
      <c r="G24" s="79"/>
      <c r="H24" s="7"/>
      <c r="I24" s="7"/>
      <c r="J24" s="15"/>
      <c r="K24" s="16"/>
      <c r="L24" s="15"/>
      <c r="M24" s="15"/>
      <c r="N24" s="14"/>
      <c r="O24" s="14"/>
      <c r="V24" s="89"/>
      <c r="W24" s="15"/>
      <c r="X24" s="90"/>
    </row>
    <row r="25" spans="2:24" x14ac:dyDescent="0.2">
      <c r="B25" s="2"/>
      <c r="C25" s="2"/>
      <c r="D25" s="2"/>
      <c r="E25" s="2"/>
      <c r="F25" s="74"/>
      <c r="G25" s="80"/>
      <c r="H25" s="9"/>
      <c r="I25" s="9"/>
      <c r="J25" s="15"/>
      <c r="K25" s="16"/>
      <c r="L25" s="15"/>
      <c r="M25" s="15"/>
      <c r="N25" s="14"/>
      <c r="O25" s="14"/>
      <c r="V25" s="89"/>
      <c r="W25" s="15"/>
      <c r="X25" s="90"/>
    </row>
    <row r="26" spans="2:24" ht="15.75" x14ac:dyDescent="0.25">
      <c r="B26" s="45">
        <v>6</v>
      </c>
      <c r="C26" s="45" t="str">
        <f>IF(ISTEXT(act_6)=TRUE,act_6,"")</f>
        <v/>
      </c>
      <c r="D26" s="45" t="str">
        <f>IF(ISTEXT(act_6_desc)=TRUE,act_6_desc,"")</f>
        <v>research</v>
      </c>
      <c r="E26" s="46"/>
      <c r="F26" s="75"/>
      <c r="G26" s="81"/>
      <c r="H26" s="47"/>
      <c r="I26" s="47"/>
      <c r="J26" s="15"/>
      <c r="K26" s="16"/>
      <c r="L26" s="15"/>
      <c r="M26" s="15"/>
      <c r="N26" s="14"/>
      <c r="O26" s="14"/>
      <c r="V26" s="89">
        <f>G26-F26</f>
        <v>0</v>
      </c>
      <c r="W26" s="15"/>
      <c r="X26" s="90" t="e">
        <f>G26/F26</f>
        <v>#DIV/0!</v>
      </c>
    </row>
    <row r="27" spans="2:24" x14ac:dyDescent="0.2">
      <c r="B27" s="2"/>
      <c r="C27" s="2"/>
      <c r="D27" s="2"/>
      <c r="E27" s="30"/>
      <c r="F27" s="76"/>
      <c r="G27" s="82"/>
      <c r="H27" s="13"/>
      <c r="I27" s="13"/>
      <c r="J27" s="15"/>
      <c r="K27" s="16"/>
      <c r="L27" s="15"/>
      <c r="M27" s="15"/>
      <c r="N27" s="14"/>
      <c r="O27" s="14"/>
      <c r="V27" s="89"/>
      <c r="W27" s="15"/>
      <c r="X27" s="90"/>
    </row>
    <row r="28" spans="2:24" x14ac:dyDescent="0.2">
      <c r="B28" s="1"/>
      <c r="C28" s="1"/>
      <c r="D28" s="1"/>
      <c r="E28" s="28"/>
      <c r="F28" s="77"/>
      <c r="G28" s="83"/>
      <c r="H28" s="12"/>
      <c r="I28" s="12"/>
      <c r="J28" s="15"/>
      <c r="K28" s="16"/>
      <c r="L28" s="15"/>
      <c r="M28" s="15"/>
      <c r="N28" s="14"/>
      <c r="O28" s="14"/>
      <c r="V28" s="89"/>
      <c r="W28" s="15"/>
      <c r="X28" s="90"/>
    </row>
    <row r="29" spans="2:24" ht="15.75" x14ac:dyDescent="0.25">
      <c r="B29" s="42">
        <v>7</v>
      </c>
      <c r="C29" s="42" t="str">
        <f>IF(ISTEXT(act_7)=TRUE,act_7,"")</f>
        <v/>
      </c>
      <c r="D29" s="42" t="str">
        <f>IF(ISTEXT(act_7_desc)=TRUE,act_7_desc,"")</f>
        <v>administration</v>
      </c>
      <c r="E29" s="43"/>
      <c r="F29" s="72"/>
      <c r="G29" s="78"/>
      <c r="H29" s="44"/>
      <c r="I29" s="44"/>
      <c r="J29" s="15"/>
      <c r="K29" s="16"/>
      <c r="L29" s="15"/>
      <c r="M29" s="15"/>
      <c r="N29" s="14"/>
      <c r="O29" s="14"/>
      <c r="V29" s="89">
        <f>G29-F29</f>
        <v>0</v>
      </c>
      <c r="W29" s="15"/>
      <c r="X29" s="90" t="e">
        <f>G29/F29</f>
        <v>#DIV/0!</v>
      </c>
    </row>
    <row r="30" spans="2:24" x14ac:dyDescent="0.2">
      <c r="B30" s="1"/>
      <c r="C30" s="1"/>
      <c r="D30" s="1"/>
      <c r="E30" s="28"/>
      <c r="F30" s="77"/>
      <c r="G30" s="83"/>
      <c r="H30" s="12"/>
      <c r="I30" s="12"/>
      <c r="J30" s="15"/>
      <c r="K30" s="16"/>
      <c r="L30" s="15"/>
      <c r="M30" s="15"/>
      <c r="N30" s="14"/>
      <c r="O30" s="14"/>
      <c r="V30" s="89"/>
      <c r="W30" s="15"/>
      <c r="X30" s="90"/>
    </row>
    <row r="31" spans="2:24" x14ac:dyDescent="0.2">
      <c r="B31" s="2"/>
      <c r="C31" s="2"/>
      <c r="D31" s="2"/>
      <c r="E31" s="30"/>
      <c r="F31" s="76"/>
      <c r="G31" s="82"/>
      <c r="H31" s="13"/>
      <c r="I31" s="13"/>
      <c r="J31" s="15"/>
      <c r="K31" s="16"/>
      <c r="L31" s="15"/>
      <c r="M31" s="15"/>
      <c r="N31" s="14"/>
      <c r="O31" s="14"/>
      <c r="V31" s="89"/>
      <c r="W31" s="15"/>
      <c r="X31" s="90"/>
    </row>
    <row r="32" spans="2:24" ht="15.75" x14ac:dyDescent="0.25">
      <c r="B32" s="45">
        <v>8</v>
      </c>
      <c r="C32" s="45" t="str">
        <f>IF(ISTEXT(act_8)=TRUE,act_8,"")</f>
        <v/>
      </c>
      <c r="D32" s="45" t="str">
        <f>IF(ISTEXT(act_8_desc)=TRUE,act_8_desc,"")</f>
        <v>development</v>
      </c>
      <c r="E32" s="46"/>
      <c r="F32" s="75"/>
      <c r="G32" s="81"/>
      <c r="H32" s="47"/>
      <c r="I32" s="47"/>
      <c r="J32" s="15"/>
      <c r="K32" s="16"/>
      <c r="L32" s="15"/>
      <c r="M32" s="15"/>
      <c r="N32" s="14"/>
      <c r="O32" s="14"/>
      <c r="V32" s="89">
        <f>G32-F32</f>
        <v>0</v>
      </c>
      <c r="W32" s="15"/>
      <c r="X32" s="90" t="e">
        <f>G32/F32</f>
        <v>#DIV/0!</v>
      </c>
    </row>
    <row r="33" spans="2:24" x14ac:dyDescent="0.2">
      <c r="B33" s="2"/>
      <c r="C33" s="2"/>
      <c r="D33" s="2"/>
      <c r="E33" s="30"/>
      <c r="F33" s="76"/>
      <c r="G33" s="82"/>
      <c r="H33" s="13"/>
      <c r="I33" s="13"/>
      <c r="J33" s="15"/>
      <c r="K33" s="16"/>
      <c r="L33" s="15"/>
      <c r="M33" s="15"/>
      <c r="N33" s="14"/>
      <c r="O33" s="14"/>
      <c r="V33" s="89"/>
      <c r="W33" s="15"/>
      <c r="X33" s="90"/>
    </row>
    <row r="34" spans="2:24" x14ac:dyDescent="0.2">
      <c r="B34" s="1"/>
      <c r="C34" s="1"/>
      <c r="D34" s="1"/>
      <c r="E34" s="28"/>
      <c r="F34" s="77"/>
      <c r="G34" s="83"/>
      <c r="H34" s="12"/>
      <c r="I34" s="12"/>
      <c r="J34" s="15"/>
      <c r="K34" s="16"/>
      <c r="L34" s="15"/>
      <c r="M34" s="15"/>
      <c r="N34" s="14"/>
      <c r="O34" s="14"/>
      <c r="V34" s="89"/>
      <c r="W34" s="15"/>
      <c r="X34" s="90"/>
    </row>
    <row r="35" spans="2:24" ht="15.75" x14ac:dyDescent="0.25">
      <c r="B35" s="42">
        <v>9</v>
      </c>
      <c r="C35" s="42" t="str">
        <f>IF(ISTEXT(act_9)=TRUE,act_9,"")</f>
        <v/>
      </c>
      <c r="D35" s="42" t="str">
        <f>IF(ISTEXT(act_9_desc)=TRUE,act_9_desc,"")</f>
        <v>shop</v>
      </c>
      <c r="E35" s="43"/>
      <c r="F35" s="72"/>
      <c r="G35" s="78"/>
      <c r="H35" s="44"/>
      <c r="I35" s="44"/>
      <c r="J35" s="15"/>
      <c r="K35" s="16"/>
      <c r="L35" s="15"/>
      <c r="M35" s="15"/>
      <c r="N35" s="14"/>
      <c r="O35" s="14"/>
      <c r="V35" s="89">
        <f>G35-F35</f>
        <v>0</v>
      </c>
      <c r="W35" s="15"/>
      <c r="X35" s="90" t="e">
        <f>G35/F35</f>
        <v>#DIV/0!</v>
      </c>
    </row>
    <row r="36" spans="2:24" x14ac:dyDescent="0.2">
      <c r="B36" s="1"/>
      <c r="C36" s="1"/>
      <c r="D36" s="1"/>
      <c r="E36" s="28"/>
      <c r="F36" s="77"/>
      <c r="G36" s="83"/>
      <c r="H36" s="12"/>
      <c r="I36" s="12"/>
      <c r="J36" s="15"/>
      <c r="K36" s="16"/>
      <c r="L36" s="15"/>
      <c r="M36" s="15"/>
      <c r="N36" s="14"/>
      <c r="O36" s="14"/>
      <c r="V36" s="89"/>
      <c r="W36" s="15"/>
      <c r="X36" s="90"/>
    </row>
    <row r="37" spans="2:24" x14ac:dyDescent="0.2">
      <c r="B37" s="2"/>
      <c r="C37" s="2"/>
      <c r="D37" s="2"/>
      <c r="E37" s="30"/>
      <c r="F37" s="76"/>
      <c r="G37" s="82"/>
      <c r="H37" s="13"/>
      <c r="I37" s="13"/>
      <c r="J37" s="15"/>
      <c r="K37" s="16"/>
      <c r="L37" s="15"/>
      <c r="M37" s="15"/>
      <c r="N37" s="14"/>
      <c r="O37" s="14"/>
      <c r="V37" s="89"/>
      <c r="W37" s="15"/>
      <c r="X37" s="90"/>
    </row>
    <row r="38" spans="2:24" ht="15.75" x14ac:dyDescent="0.25">
      <c r="B38" s="45">
        <v>10</v>
      </c>
      <c r="C38" s="45" t="str">
        <f>IF(ISTEXT(act_10)=TRUE,act_10,"")</f>
        <v/>
      </c>
      <c r="D38" s="45" t="str">
        <f>IF(ISTEXT(act_10_desc)=TRUE,act_10_desc,"")</f>
        <v>food services</v>
      </c>
      <c r="E38" s="46"/>
      <c r="F38" s="75"/>
      <c r="G38" s="81"/>
      <c r="H38" s="47"/>
      <c r="I38" s="47"/>
      <c r="J38" s="15"/>
      <c r="K38" s="16"/>
      <c r="L38" s="15"/>
      <c r="M38" s="15"/>
      <c r="N38" s="14"/>
      <c r="O38" s="14"/>
      <c r="V38" s="89">
        <f>G38-F38</f>
        <v>0</v>
      </c>
      <c r="W38" s="15"/>
      <c r="X38" s="90" t="e">
        <f>G38/F38</f>
        <v>#DIV/0!</v>
      </c>
    </row>
    <row r="39" spans="2:24" ht="13.5" thickBot="1" x14ac:dyDescent="0.25">
      <c r="B39" s="2"/>
      <c r="C39" s="2"/>
      <c r="D39" s="2"/>
      <c r="E39" s="30"/>
      <c r="F39" s="13"/>
      <c r="G39" s="31"/>
      <c r="H39" s="13"/>
      <c r="I39" s="13"/>
      <c r="J39" s="15"/>
      <c r="K39" s="16"/>
      <c r="L39" s="15"/>
      <c r="M39" s="15"/>
      <c r="N39" s="14"/>
      <c r="O39" s="14"/>
      <c r="V39" s="94"/>
      <c r="W39" s="91"/>
      <c r="X39" s="95"/>
    </row>
    <row r="40" spans="2:24" x14ac:dyDescent="0.2">
      <c r="F40" s="6"/>
      <c r="G40" s="6"/>
      <c r="H40" s="6"/>
      <c r="I40" s="6"/>
      <c r="K40" s="14"/>
      <c r="L40" s="14"/>
      <c r="M40" s="14"/>
      <c r="N40" s="14"/>
      <c r="O40" s="14"/>
    </row>
    <row r="41" spans="2:24" x14ac:dyDescent="0.2">
      <c r="F41" s="6"/>
      <c r="G41" s="6"/>
      <c r="H41" s="6"/>
      <c r="I41" s="6"/>
      <c r="K41" s="16"/>
      <c r="L41" s="22"/>
      <c r="M41" s="22"/>
      <c r="N41" s="14"/>
      <c r="O41" s="14"/>
    </row>
    <row r="42" spans="2:24" x14ac:dyDescent="0.2">
      <c r="F42" s="6"/>
      <c r="G42" s="6"/>
      <c r="H42" s="6"/>
      <c r="I42" s="6"/>
      <c r="K42" s="14"/>
      <c r="L42" s="14"/>
      <c r="M42" s="14"/>
      <c r="N42" s="14"/>
      <c r="O42" s="14"/>
    </row>
    <row r="43" spans="2:24" x14ac:dyDescent="0.2">
      <c r="F43" s="6"/>
      <c r="G43" s="6"/>
      <c r="H43" s="6"/>
      <c r="I43" s="6"/>
      <c r="K43" s="14"/>
      <c r="L43" s="14"/>
      <c r="M43" s="14"/>
      <c r="N43" s="14"/>
      <c r="O43" s="14"/>
    </row>
    <row r="44" spans="2:24" x14ac:dyDescent="0.2">
      <c r="F44" s="6"/>
      <c r="G44" s="6"/>
      <c r="H44" s="6"/>
      <c r="I44" s="6"/>
      <c r="K44" s="14"/>
      <c r="L44" s="14"/>
      <c r="M44" s="14"/>
      <c r="N44" s="14"/>
      <c r="O44" s="14"/>
    </row>
    <row r="45" spans="2:24" x14ac:dyDescent="0.2">
      <c r="F45" s="6"/>
      <c r="G45" s="6"/>
      <c r="H45" s="6"/>
      <c r="I45" s="6"/>
      <c r="K45" s="14"/>
      <c r="L45" s="14"/>
      <c r="M45" s="14"/>
      <c r="N45" s="14"/>
      <c r="O45" s="14"/>
    </row>
    <row r="46" spans="2:24" x14ac:dyDescent="0.2">
      <c r="F46" s="6"/>
      <c r="G46" s="6"/>
      <c r="H46" s="6"/>
      <c r="I46" s="6"/>
    </row>
    <row r="47" spans="2:24" x14ac:dyDescent="0.2">
      <c r="F47" s="6"/>
      <c r="G47" s="6"/>
      <c r="H47" s="6"/>
      <c r="I47" s="6"/>
    </row>
    <row r="48" spans="2:24" x14ac:dyDescent="0.2">
      <c r="F48" s="6"/>
      <c r="G48" s="6"/>
      <c r="H48" s="6"/>
      <c r="I48" s="6"/>
    </row>
    <row r="49" spans="6:9" x14ac:dyDescent="0.2">
      <c r="F49" s="6"/>
      <c r="G49" s="6"/>
      <c r="H49" s="6"/>
      <c r="I49" s="6"/>
    </row>
    <row r="50" spans="6:9" x14ac:dyDescent="0.2">
      <c r="F50" s="6"/>
      <c r="G50" s="6"/>
      <c r="H50" s="6"/>
      <c r="I50" s="6"/>
    </row>
    <row r="51" spans="6:9" x14ac:dyDescent="0.2">
      <c r="F51" s="6"/>
      <c r="G51" s="6"/>
      <c r="H51" s="6"/>
      <c r="I51" s="6"/>
    </row>
    <row r="52" spans="6:9" x14ac:dyDescent="0.2">
      <c r="F52" s="6"/>
      <c r="G52" s="6"/>
      <c r="H52" s="6"/>
      <c r="I52" s="6"/>
    </row>
    <row r="53" spans="6:9" x14ac:dyDescent="0.2">
      <c r="F53" s="6"/>
      <c r="G53" s="6"/>
      <c r="H53" s="6"/>
      <c r="I53" s="6"/>
    </row>
    <row r="54" spans="6:9" x14ac:dyDescent="0.2">
      <c r="F54" s="6"/>
      <c r="G54" s="6"/>
      <c r="H54" s="6"/>
      <c r="I54" s="6"/>
    </row>
    <row r="55" spans="6:9" x14ac:dyDescent="0.2">
      <c r="F55" s="6"/>
      <c r="G55" s="6"/>
      <c r="H55" s="6"/>
      <c r="I55" s="6"/>
    </row>
    <row r="56" spans="6:9" x14ac:dyDescent="0.2">
      <c r="F56" s="6"/>
      <c r="G56" s="6"/>
      <c r="H56" s="6"/>
      <c r="I56" s="6"/>
    </row>
    <row r="57" spans="6:9" x14ac:dyDescent="0.2">
      <c r="F57" s="6"/>
      <c r="G57" s="6"/>
      <c r="H57" s="6"/>
      <c r="I57" s="6"/>
    </row>
    <row r="58" spans="6:9" x14ac:dyDescent="0.2">
      <c r="F58" s="6"/>
      <c r="G58" s="6"/>
      <c r="H58" s="6"/>
      <c r="I58" s="6"/>
    </row>
    <row r="59" spans="6:9" x14ac:dyDescent="0.2">
      <c r="F59" s="6"/>
      <c r="G59" s="6"/>
      <c r="H59" s="6"/>
      <c r="I59" s="6"/>
    </row>
    <row r="60" spans="6:9" x14ac:dyDescent="0.2">
      <c r="F60" s="6"/>
      <c r="G60" s="6"/>
      <c r="H60" s="6"/>
      <c r="I60" s="6"/>
    </row>
    <row r="61" spans="6:9" x14ac:dyDescent="0.2">
      <c r="F61" s="6"/>
      <c r="G61" s="6"/>
      <c r="H61" s="6"/>
      <c r="I61" s="6"/>
    </row>
    <row r="62" spans="6:9" x14ac:dyDescent="0.2">
      <c r="F62" s="6"/>
      <c r="G62" s="6"/>
      <c r="H62" s="6"/>
      <c r="I62" s="6"/>
    </row>
    <row r="63" spans="6:9" x14ac:dyDescent="0.2">
      <c r="F63" s="6"/>
      <c r="G63" s="6"/>
      <c r="H63" s="6"/>
      <c r="I63" s="6"/>
    </row>
    <row r="64" spans="6:9" x14ac:dyDescent="0.2">
      <c r="F64" s="6"/>
      <c r="G64" s="6"/>
      <c r="H64" s="6"/>
      <c r="I64" s="6"/>
    </row>
    <row r="65" spans="6:9" x14ac:dyDescent="0.2">
      <c r="F65" s="6"/>
      <c r="G65" s="6"/>
      <c r="H65" s="6"/>
      <c r="I65" s="6"/>
    </row>
    <row r="66" spans="6:9" x14ac:dyDescent="0.2">
      <c r="F66" s="6"/>
      <c r="G66" s="6"/>
      <c r="H66" s="6"/>
      <c r="I66" s="6"/>
    </row>
    <row r="67" spans="6:9" x14ac:dyDescent="0.2">
      <c r="F67" s="6"/>
      <c r="G67" s="6"/>
      <c r="H67" s="6"/>
      <c r="I67" s="6"/>
    </row>
    <row r="68" spans="6:9" x14ac:dyDescent="0.2">
      <c r="F68" s="6"/>
      <c r="G68" s="6"/>
      <c r="H68" s="6"/>
      <c r="I68" s="6"/>
    </row>
    <row r="69" spans="6:9" x14ac:dyDescent="0.2">
      <c r="F69" s="6"/>
      <c r="G69" s="6"/>
      <c r="H69" s="6"/>
      <c r="I69" s="6"/>
    </row>
    <row r="70" spans="6:9" x14ac:dyDescent="0.2">
      <c r="F70" s="6"/>
      <c r="G70" s="6"/>
      <c r="H70" s="6"/>
      <c r="I70" s="6"/>
    </row>
    <row r="71" spans="6:9" x14ac:dyDescent="0.2">
      <c r="F71" s="6"/>
      <c r="G71" s="6"/>
      <c r="H71" s="6"/>
      <c r="I71" s="6"/>
    </row>
    <row r="72" spans="6:9" x14ac:dyDescent="0.2">
      <c r="F72" s="6"/>
      <c r="G72" s="6"/>
      <c r="H72" s="6"/>
      <c r="I72" s="6"/>
    </row>
    <row r="73" spans="6:9" x14ac:dyDescent="0.2">
      <c r="F73" s="6"/>
      <c r="G73" s="6"/>
      <c r="H73" s="6"/>
      <c r="I73" s="6"/>
    </row>
    <row r="74" spans="6:9" x14ac:dyDescent="0.2">
      <c r="F74" s="6"/>
      <c r="G74" s="6"/>
      <c r="H74" s="6"/>
      <c r="I74" s="6"/>
    </row>
    <row r="75" spans="6:9" x14ac:dyDescent="0.2">
      <c r="F75" s="6"/>
      <c r="G75" s="6"/>
      <c r="H75" s="6"/>
      <c r="I75" s="6"/>
    </row>
    <row r="76" spans="6:9" x14ac:dyDescent="0.2">
      <c r="F76" s="6"/>
      <c r="G76" s="6"/>
      <c r="H76" s="6"/>
      <c r="I76" s="6"/>
    </row>
    <row r="77" spans="6:9" x14ac:dyDescent="0.2">
      <c r="F77" s="6"/>
      <c r="G77" s="6"/>
      <c r="H77" s="6"/>
      <c r="I77" s="6"/>
    </row>
    <row r="78" spans="6:9" x14ac:dyDescent="0.2">
      <c r="F78" s="6"/>
      <c r="G78" s="6"/>
      <c r="H78" s="6"/>
      <c r="I78" s="6"/>
    </row>
    <row r="79" spans="6:9" x14ac:dyDescent="0.2">
      <c r="F79" s="6"/>
      <c r="G79" s="6"/>
      <c r="H79" s="6"/>
      <c r="I79" s="6"/>
    </row>
    <row r="80" spans="6:9" x14ac:dyDescent="0.2">
      <c r="F80" s="6"/>
      <c r="G80" s="6"/>
      <c r="H80" s="6"/>
      <c r="I80" s="6"/>
    </row>
    <row r="81" spans="6:9" x14ac:dyDescent="0.2">
      <c r="F81" s="6"/>
      <c r="G81" s="6"/>
      <c r="H81" s="6"/>
      <c r="I81" s="6"/>
    </row>
    <row r="82" spans="6:9" x14ac:dyDescent="0.2">
      <c r="F82" s="6"/>
      <c r="G82" s="6"/>
      <c r="H82" s="6"/>
      <c r="I82" s="6"/>
    </row>
    <row r="83" spans="6:9" x14ac:dyDescent="0.2">
      <c r="F83" s="6"/>
      <c r="G83" s="6"/>
      <c r="H83" s="6"/>
      <c r="I83" s="6"/>
    </row>
    <row r="84" spans="6:9" x14ac:dyDescent="0.2">
      <c r="F84" s="6"/>
      <c r="G84" s="6"/>
      <c r="H84" s="6"/>
      <c r="I84" s="6"/>
    </row>
    <row r="85" spans="6:9" x14ac:dyDescent="0.2">
      <c r="F85" s="6"/>
      <c r="G85" s="6"/>
      <c r="H85" s="6"/>
      <c r="I85" s="6"/>
    </row>
    <row r="86" spans="6:9" x14ac:dyDescent="0.2">
      <c r="F86" s="6"/>
      <c r="G86" s="6"/>
      <c r="H86" s="6"/>
      <c r="I86" s="6"/>
    </row>
    <row r="87" spans="6:9" x14ac:dyDescent="0.2">
      <c r="F87" s="6"/>
      <c r="G87" s="6"/>
      <c r="H87" s="6"/>
      <c r="I87" s="6"/>
    </row>
    <row r="88" spans="6:9" x14ac:dyDescent="0.2">
      <c r="F88" s="6"/>
      <c r="G88" s="6"/>
      <c r="H88" s="6"/>
      <c r="I88" s="6"/>
    </row>
    <row r="89" spans="6:9" x14ac:dyDescent="0.2">
      <c r="F89" s="6"/>
      <c r="G89" s="6"/>
      <c r="H89" s="6"/>
      <c r="I89" s="6"/>
    </row>
    <row r="90" spans="6:9" x14ac:dyDescent="0.2">
      <c r="F90" s="6"/>
      <c r="G90" s="6"/>
      <c r="H90" s="6"/>
      <c r="I90" s="6"/>
    </row>
    <row r="91" spans="6:9" x14ac:dyDescent="0.2">
      <c r="F91" s="6"/>
      <c r="G91" s="6"/>
      <c r="H91" s="6"/>
      <c r="I91" s="6"/>
    </row>
    <row r="92" spans="6:9" x14ac:dyDescent="0.2">
      <c r="F92" s="6"/>
      <c r="G92" s="6"/>
      <c r="H92" s="6"/>
      <c r="I92" s="6"/>
    </row>
    <row r="93" spans="6:9" x14ac:dyDescent="0.2">
      <c r="F93" s="6"/>
      <c r="G93" s="6"/>
      <c r="H93" s="6"/>
      <c r="I93" s="6"/>
    </row>
    <row r="94" spans="6:9" x14ac:dyDescent="0.2">
      <c r="F94" s="6"/>
      <c r="G94" s="6"/>
      <c r="H94" s="6"/>
      <c r="I94" s="6"/>
    </row>
    <row r="95" spans="6:9" x14ac:dyDescent="0.2">
      <c r="F95" s="6"/>
      <c r="G95" s="6"/>
      <c r="H95" s="6"/>
      <c r="I95" s="6"/>
    </row>
    <row r="96" spans="6:9" x14ac:dyDescent="0.2">
      <c r="F96" s="6"/>
      <c r="G96" s="6"/>
      <c r="H96" s="6"/>
      <c r="I96" s="6"/>
    </row>
    <row r="97" spans="6:9" x14ac:dyDescent="0.2">
      <c r="F97" s="6"/>
      <c r="G97" s="6"/>
      <c r="H97" s="6"/>
      <c r="I97" s="6"/>
    </row>
    <row r="98" spans="6:9" x14ac:dyDescent="0.2">
      <c r="F98" s="6"/>
      <c r="G98" s="6"/>
      <c r="H98" s="6"/>
      <c r="I98" s="6"/>
    </row>
    <row r="99" spans="6:9" x14ac:dyDescent="0.2">
      <c r="F99" s="6"/>
      <c r="G99" s="6"/>
      <c r="H99" s="6"/>
      <c r="I99" s="6"/>
    </row>
    <row r="100" spans="6:9" x14ac:dyDescent="0.2">
      <c r="F100" s="6"/>
      <c r="G100" s="6"/>
      <c r="H100" s="6"/>
      <c r="I100" s="6"/>
    </row>
    <row r="101" spans="6:9" x14ac:dyDescent="0.2">
      <c r="F101" s="6"/>
      <c r="G101" s="6"/>
      <c r="H101" s="6"/>
      <c r="I101" s="6"/>
    </row>
    <row r="102" spans="6:9" x14ac:dyDescent="0.2">
      <c r="F102" s="6"/>
      <c r="G102" s="6"/>
      <c r="H102" s="6"/>
      <c r="I102" s="6"/>
    </row>
    <row r="103" spans="6:9" x14ac:dyDescent="0.2">
      <c r="F103" s="6"/>
      <c r="G103" s="6"/>
      <c r="H103" s="6"/>
      <c r="I103" s="6"/>
    </row>
    <row r="104" spans="6:9" x14ac:dyDescent="0.2">
      <c r="F104" s="6"/>
      <c r="G104" s="6"/>
      <c r="H104" s="6"/>
      <c r="I104" s="6"/>
    </row>
    <row r="105" spans="6:9" x14ac:dyDescent="0.2">
      <c r="F105" s="6"/>
      <c r="G105" s="6"/>
      <c r="H105" s="6"/>
      <c r="I105" s="6"/>
    </row>
    <row r="106" spans="6:9" x14ac:dyDescent="0.2">
      <c r="F106" s="6"/>
      <c r="G106" s="6"/>
      <c r="H106" s="6"/>
      <c r="I106" s="6"/>
    </row>
    <row r="107" spans="6:9" x14ac:dyDescent="0.2">
      <c r="F107" s="6"/>
      <c r="G107" s="6"/>
      <c r="H107" s="6"/>
      <c r="I107" s="6"/>
    </row>
    <row r="108" spans="6:9" x14ac:dyDescent="0.2">
      <c r="F108" s="6"/>
      <c r="G108" s="6"/>
      <c r="H108" s="6"/>
      <c r="I108" s="6"/>
    </row>
    <row r="109" spans="6:9" x14ac:dyDescent="0.2">
      <c r="F109" s="6"/>
      <c r="G109" s="6"/>
      <c r="H109" s="6"/>
      <c r="I109" s="6"/>
    </row>
    <row r="110" spans="6:9" x14ac:dyDescent="0.2">
      <c r="F110" s="6"/>
      <c r="G110" s="6"/>
      <c r="H110" s="6"/>
      <c r="I110" s="6"/>
    </row>
    <row r="111" spans="6:9" x14ac:dyDescent="0.2">
      <c r="F111" s="6"/>
      <c r="G111" s="6"/>
      <c r="H111" s="6"/>
      <c r="I111" s="6"/>
    </row>
    <row r="112" spans="6:9" x14ac:dyDescent="0.2">
      <c r="F112" s="6"/>
      <c r="G112" s="6"/>
      <c r="H112" s="6"/>
      <c r="I112" s="6"/>
    </row>
    <row r="113" spans="6:9" x14ac:dyDescent="0.2">
      <c r="F113" s="6"/>
      <c r="G113" s="6"/>
      <c r="H113" s="6"/>
      <c r="I113" s="6"/>
    </row>
    <row r="114" spans="6:9" x14ac:dyDescent="0.2">
      <c r="F114" s="6"/>
      <c r="G114" s="6"/>
      <c r="H114" s="6"/>
      <c r="I114" s="6"/>
    </row>
    <row r="115" spans="6:9" x14ac:dyDescent="0.2">
      <c r="F115" s="6"/>
      <c r="G115" s="6"/>
      <c r="H115" s="6"/>
      <c r="I115" s="6"/>
    </row>
    <row r="116" spans="6:9" x14ac:dyDescent="0.2">
      <c r="F116" s="6"/>
      <c r="G116" s="6"/>
      <c r="H116" s="6"/>
      <c r="I116" s="6"/>
    </row>
    <row r="117" spans="6:9" x14ac:dyDescent="0.2">
      <c r="F117" s="6"/>
      <c r="G117" s="6"/>
      <c r="H117" s="6"/>
      <c r="I117" s="6"/>
    </row>
    <row r="118" spans="6:9" x14ac:dyDescent="0.2">
      <c r="F118" s="6"/>
      <c r="G118" s="6"/>
      <c r="H118" s="6"/>
      <c r="I118" s="6"/>
    </row>
    <row r="119" spans="6:9" x14ac:dyDescent="0.2">
      <c r="F119" s="6"/>
      <c r="G119" s="6"/>
      <c r="H119" s="6"/>
      <c r="I119" s="6"/>
    </row>
    <row r="120" spans="6:9" x14ac:dyDescent="0.2">
      <c r="F120" s="6"/>
      <c r="G120" s="6"/>
      <c r="H120" s="6"/>
      <c r="I120" s="6"/>
    </row>
    <row r="121" spans="6:9" x14ac:dyDescent="0.2">
      <c r="F121" s="6"/>
      <c r="G121" s="6"/>
      <c r="H121" s="6"/>
      <c r="I121" s="6"/>
    </row>
    <row r="122" spans="6:9" x14ac:dyDescent="0.2">
      <c r="F122" s="6"/>
      <c r="G122" s="6"/>
      <c r="H122" s="6"/>
      <c r="I122" s="6"/>
    </row>
    <row r="123" spans="6:9" x14ac:dyDescent="0.2">
      <c r="F123" s="6"/>
      <c r="G123" s="6"/>
      <c r="H123" s="6"/>
      <c r="I123" s="6"/>
    </row>
    <row r="124" spans="6:9" x14ac:dyDescent="0.2">
      <c r="F124" s="6"/>
      <c r="G124" s="6"/>
      <c r="H124" s="6"/>
      <c r="I124" s="6"/>
    </row>
    <row r="125" spans="6:9" x14ac:dyDescent="0.2">
      <c r="F125" s="6"/>
      <c r="G125" s="6"/>
      <c r="H125" s="6"/>
      <c r="I125" s="6"/>
    </row>
    <row r="126" spans="6:9" x14ac:dyDescent="0.2">
      <c r="F126" s="6"/>
      <c r="G126" s="6"/>
      <c r="H126" s="6"/>
      <c r="I126" s="6"/>
    </row>
    <row r="127" spans="6:9" x14ac:dyDescent="0.2">
      <c r="F127" s="6"/>
      <c r="G127" s="6"/>
      <c r="H127" s="6"/>
      <c r="I127" s="6"/>
    </row>
    <row r="128" spans="6:9" x14ac:dyDescent="0.2">
      <c r="F128" s="6"/>
      <c r="G128" s="6"/>
      <c r="H128" s="6"/>
      <c r="I128" s="6"/>
    </row>
    <row r="129" spans="6:9" x14ac:dyDescent="0.2">
      <c r="F129" s="6"/>
      <c r="G129" s="6"/>
      <c r="H129" s="6"/>
      <c r="I129" s="6"/>
    </row>
    <row r="130" spans="6:9" x14ac:dyDescent="0.2">
      <c r="F130" s="6"/>
      <c r="G130" s="6"/>
      <c r="H130" s="6"/>
      <c r="I130" s="6"/>
    </row>
    <row r="131" spans="6:9" x14ac:dyDescent="0.2">
      <c r="F131" s="6"/>
      <c r="G131" s="6"/>
      <c r="H131" s="6"/>
      <c r="I131" s="6"/>
    </row>
    <row r="132" spans="6:9" x14ac:dyDescent="0.2">
      <c r="F132" s="6"/>
      <c r="G132" s="6"/>
      <c r="H132" s="6"/>
      <c r="I132" s="6"/>
    </row>
    <row r="133" spans="6:9" x14ac:dyDescent="0.2">
      <c r="F133" s="6"/>
      <c r="G133" s="6"/>
      <c r="H133" s="6"/>
      <c r="I133" s="6"/>
    </row>
    <row r="134" spans="6:9" x14ac:dyDescent="0.2">
      <c r="F134" s="6"/>
      <c r="G134" s="6"/>
      <c r="H134" s="6"/>
      <c r="I134" s="6"/>
    </row>
    <row r="135" spans="6:9" x14ac:dyDescent="0.2">
      <c r="F135" s="6"/>
      <c r="G135" s="6"/>
      <c r="H135" s="6"/>
      <c r="I135" s="6"/>
    </row>
    <row r="136" spans="6:9" x14ac:dyDescent="0.2">
      <c r="F136" s="6"/>
      <c r="G136" s="6"/>
      <c r="H136" s="6"/>
      <c r="I136" s="6"/>
    </row>
    <row r="137" spans="6:9" x14ac:dyDescent="0.2">
      <c r="F137" s="6"/>
      <c r="G137" s="6"/>
      <c r="H137" s="6"/>
      <c r="I137" s="6"/>
    </row>
    <row r="138" spans="6:9" x14ac:dyDescent="0.2">
      <c r="F138" s="6"/>
      <c r="G138" s="6"/>
      <c r="H138" s="6"/>
      <c r="I138" s="6"/>
    </row>
    <row r="139" spans="6:9" x14ac:dyDescent="0.2">
      <c r="F139" s="6"/>
      <c r="G139" s="6"/>
      <c r="H139" s="6"/>
      <c r="I139" s="6"/>
    </row>
    <row r="140" spans="6:9" x14ac:dyDescent="0.2">
      <c r="F140" s="6"/>
      <c r="G140" s="6"/>
      <c r="H140" s="6"/>
      <c r="I140" s="6"/>
    </row>
    <row r="141" spans="6:9" x14ac:dyDescent="0.2">
      <c r="F141" s="6"/>
      <c r="G141" s="6"/>
      <c r="H141" s="6"/>
      <c r="I141" s="6"/>
    </row>
    <row r="142" spans="6:9" x14ac:dyDescent="0.2">
      <c r="F142" s="6"/>
      <c r="G142" s="6"/>
      <c r="H142" s="6"/>
      <c r="I142" s="6"/>
    </row>
    <row r="143" spans="6:9" x14ac:dyDescent="0.2">
      <c r="F143" s="6"/>
      <c r="G143" s="6"/>
      <c r="H143" s="6"/>
      <c r="I143" s="6"/>
    </row>
    <row r="144" spans="6:9" x14ac:dyDescent="0.2">
      <c r="F144" s="6"/>
      <c r="G144" s="6"/>
      <c r="H144" s="6"/>
      <c r="I144" s="6"/>
    </row>
    <row r="145" spans="6:9" x14ac:dyDescent="0.2">
      <c r="F145" s="6"/>
      <c r="G145" s="6"/>
      <c r="H145" s="6"/>
      <c r="I145" s="6"/>
    </row>
    <row r="146" spans="6:9" x14ac:dyDescent="0.2">
      <c r="F146" s="6"/>
      <c r="G146" s="6"/>
      <c r="H146" s="6"/>
      <c r="I146" s="6"/>
    </row>
    <row r="147" spans="6:9" x14ac:dyDescent="0.2">
      <c r="F147" s="6"/>
      <c r="G147" s="6"/>
      <c r="H147" s="6"/>
      <c r="I147" s="6"/>
    </row>
    <row r="148" spans="6:9" x14ac:dyDescent="0.2">
      <c r="F148" s="6"/>
      <c r="G148" s="6"/>
      <c r="H148" s="6"/>
      <c r="I148" s="6"/>
    </row>
    <row r="149" spans="6:9" x14ac:dyDescent="0.2">
      <c r="F149" s="6"/>
      <c r="G149" s="6"/>
      <c r="H149" s="6"/>
      <c r="I149" s="6"/>
    </row>
    <row r="150" spans="6:9" x14ac:dyDescent="0.2">
      <c r="F150" s="6"/>
      <c r="G150" s="6"/>
      <c r="H150" s="6"/>
      <c r="I150" s="6"/>
    </row>
    <row r="151" spans="6:9" x14ac:dyDescent="0.2">
      <c r="F151" s="6"/>
      <c r="G151" s="6"/>
      <c r="H151" s="6"/>
      <c r="I151" s="6"/>
    </row>
    <row r="152" spans="6:9" x14ac:dyDescent="0.2">
      <c r="F152" s="6"/>
      <c r="G152" s="6"/>
      <c r="H152" s="6"/>
      <c r="I152" s="6"/>
    </row>
    <row r="153" spans="6:9" x14ac:dyDescent="0.2">
      <c r="F153" s="6"/>
      <c r="G153" s="6"/>
      <c r="H153" s="6"/>
      <c r="I153" s="6"/>
    </row>
    <row r="154" spans="6:9" x14ac:dyDescent="0.2">
      <c r="F154" s="6"/>
      <c r="G154" s="6"/>
      <c r="H154" s="6"/>
      <c r="I154" s="6"/>
    </row>
    <row r="155" spans="6:9" x14ac:dyDescent="0.2">
      <c r="F155" s="6"/>
      <c r="G155" s="6"/>
      <c r="H155" s="6"/>
      <c r="I155" s="6"/>
    </row>
  </sheetData>
  <mergeCells count="3">
    <mergeCell ref="V8:X8"/>
    <mergeCell ref="V6:X6"/>
    <mergeCell ref="V7:X7"/>
  </mergeCells>
  <pageMargins left="0.75" right="0.75" top="1" bottom="1" header="0.5" footer="0.5"/>
  <headerFooter alignWithMargins="0"/>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2"/>
  <dimension ref="A1:AE155"/>
  <sheetViews>
    <sheetView showGridLines="0" showRowColHeaders="0" zoomScale="90" zoomScaleNormal="90" zoomScalePageLayoutView="90" workbookViewId="0">
      <selection activeCell="E44" sqref="E44"/>
    </sheetView>
  </sheetViews>
  <sheetFormatPr defaultColWidth="8.7109375" defaultRowHeight="12.75" x14ac:dyDescent="0.2"/>
  <cols>
    <col min="1" max="1" width="2.7109375" customWidth="1"/>
    <col min="2" max="2" width="9.7109375" customWidth="1"/>
    <col min="3" max="3" width="20.7109375" customWidth="1"/>
    <col min="4" max="4" width="54.7109375" customWidth="1"/>
    <col min="5" max="9" width="8.7109375" customWidth="1"/>
    <col min="10" max="10" width="3.7109375" customWidth="1"/>
    <col min="11" max="11" width="8.28515625" bestFit="1" customWidth="1"/>
    <col min="12" max="12" width="7.42578125" bestFit="1" customWidth="1"/>
    <col min="13" max="13" width="13.140625" bestFit="1" customWidth="1"/>
  </cols>
  <sheetData>
    <row r="1" spans="1:31" ht="15.75" x14ac:dyDescent="0.25">
      <c r="A1" s="3"/>
      <c r="B1" s="33" t="s">
        <v>6</v>
      </c>
      <c r="C1" s="33" t="str">
        <f>user6</f>
        <v>Zeta</v>
      </c>
      <c r="D1" s="3"/>
      <c r="E1" s="3"/>
      <c r="F1" s="5"/>
      <c r="G1" s="5"/>
      <c r="H1" s="5"/>
      <c r="I1" s="5"/>
      <c r="K1" s="3"/>
      <c r="L1" s="3"/>
      <c r="M1" s="3"/>
      <c r="N1" s="3"/>
      <c r="O1" s="3"/>
      <c r="P1" s="3"/>
      <c r="Q1" s="3"/>
      <c r="R1" s="3"/>
      <c r="S1" s="3"/>
      <c r="T1" s="3"/>
      <c r="U1" s="3"/>
      <c r="V1" s="3"/>
      <c r="W1" s="3"/>
      <c r="X1" s="3"/>
      <c r="Y1" s="3"/>
      <c r="Z1" s="3"/>
      <c r="AA1" s="3"/>
      <c r="AB1" s="3"/>
      <c r="AC1" s="3"/>
      <c r="AD1" s="3"/>
      <c r="AE1" s="3"/>
    </row>
    <row r="2" spans="1:31" ht="15.75" x14ac:dyDescent="0.25">
      <c r="A2" s="3"/>
      <c r="B2" s="4"/>
      <c r="C2" s="3"/>
      <c r="D2" s="3"/>
      <c r="E2" s="3"/>
      <c r="F2" s="5"/>
      <c r="G2" s="5"/>
      <c r="H2" s="5"/>
      <c r="I2" s="5"/>
      <c r="K2" s="3"/>
      <c r="L2" s="3"/>
      <c r="M2" s="3"/>
      <c r="N2" s="3"/>
      <c r="O2" s="3"/>
      <c r="P2" s="3"/>
      <c r="Q2" s="3"/>
      <c r="R2" s="3"/>
      <c r="S2" s="3"/>
      <c r="T2" s="3"/>
      <c r="U2" s="3"/>
      <c r="V2" s="3"/>
      <c r="W2" s="3"/>
      <c r="X2" s="3"/>
      <c r="Y2" s="3"/>
      <c r="Z2" s="3"/>
      <c r="AA2" s="3"/>
      <c r="AB2" s="3"/>
      <c r="AC2" s="3"/>
      <c r="AD2" s="3"/>
      <c r="AE2" s="3"/>
    </row>
    <row r="3" spans="1:31" ht="15.75" x14ac:dyDescent="0.25">
      <c r="A3" s="3"/>
      <c r="B3" s="4"/>
      <c r="C3" s="3"/>
      <c r="D3" s="3"/>
      <c r="E3" s="3"/>
      <c r="F3" s="5"/>
      <c r="G3" s="5"/>
      <c r="H3" s="5"/>
      <c r="I3" s="5"/>
      <c r="L3" s="3"/>
      <c r="M3" s="3"/>
      <c r="N3" s="3"/>
      <c r="O3" s="3"/>
      <c r="P3" s="3"/>
      <c r="Q3" s="3"/>
      <c r="R3" s="3"/>
      <c r="S3" s="3"/>
      <c r="T3" s="3"/>
      <c r="U3" s="3"/>
      <c r="V3" s="3"/>
      <c r="W3" s="3"/>
      <c r="X3" s="3"/>
      <c r="Y3" s="3"/>
      <c r="Z3" s="3"/>
      <c r="AA3" s="3"/>
      <c r="AB3" s="3"/>
      <c r="AC3" s="3"/>
      <c r="AD3" s="3"/>
      <c r="AE3" s="3"/>
    </row>
    <row r="4" spans="1:31" ht="15.75" x14ac:dyDescent="0.25">
      <c r="A4" s="3"/>
      <c r="B4" s="4"/>
      <c r="C4" s="3"/>
      <c r="D4" s="3"/>
      <c r="E4" s="3"/>
      <c r="F4" s="5"/>
      <c r="G4" s="5"/>
      <c r="H4" s="5"/>
      <c r="I4" s="5"/>
      <c r="K4" s="26"/>
      <c r="L4" s="26"/>
      <c r="M4" s="26"/>
      <c r="N4" s="26"/>
      <c r="O4" s="26"/>
      <c r="P4" s="3"/>
      <c r="Q4" s="3"/>
      <c r="R4" s="3"/>
      <c r="S4" s="3"/>
      <c r="T4" s="3"/>
      <c r="U4" s="3"/>
      <c r="V4" s="3"/>
      <c r="W4" s="3"/>
      <c r="X4" s="3"/>
      <c r="Y4" s="3"/>
      <c r="Z4" s="3"/>
      <c r="AA4" s="3"/>
      <c r="AB4" s="3"/>
      <c r="AC4" s="3"/>
      <c r="AD4" s="3"/>
      <c r="AE4" s="3"/>
    </row>
    <row r="5" spans="1:31" ht="16.5" thickBot="1" x14ac:dyDescent="0.3">
      <c r="A5" s="3"/>
      <c r="B5" s="4"/>
      <c r="C5" s="3"/>
      <c r="D5" s="3"/>
      <c r="E5" s="3"/>
      <c r="F5" s="5"/>
      <c r="G5" s="5"/>
      <c r="H5" s="5"/>
      <c r="I5" s="5"/>
      <c r="K5" s="26"/>
      <c r="L5" s="3"/>
      <c r="M5" s="26"/>
      <c r="N5" s="26"/>
      <c r="O5" s="26"/>
      <c r="P5" s="3"/>
      <c r="Q5" s="3"/>
      <c r="R5" s="3"/>
      <c r="S5" s="3"/>
      <c r="T5" s="3"/>
      <c r="U5" s="3"/>
      <c r="V5" s="3"/>
      <c r="W5" s="3"/>
      <c r="X5" s="3"/>
      <c r="Y5" s="3"/>
      <c r="Z5" s="3"/>
      <c r="AA5" s="3"/>
      <c r="AB5" s="3"/>
      <c r="AC5" s="3"/>
      <c r="AD5" s="3"/>
      <c r="AE5" s="3"/>
    </row>
    <row r="6" spans="1:31" ht="15.75" x14ac:dyDescent="0.25">
      <c r="A6" s="3"/>
      <c r="B6" s="4"/>
      <c r="C6" s="3"/>
      <c r="D6" s="3"/>
      <c r="E6" s="3"/>
      <c r="F6" s="5"/>
      <c r="G6" s="5"/>
      <c r="H6" s="5"/>
      <c r="I6" s="5"/>
      <c r="L6" s="26"/>
      <c r="M6" s="26"/>
      <c r="N6" s="26"/>
      <c r="O6" s="26"/>
      <c r="P6" s="3"/>
      <c r="Q6" s="3"/>
      <c r="R6" s="3"/>
      <c r="S6" s="3"/>
      <c r="T6" s="3"/>
      <c r="U6" s="3"/>
      <c r="V6" s="190" t="s">
        <v>34</v>
      </c>
      <c r="W6" s="191"/>
      <c r="X6" s="192"/>
      <c r="Y6" s="3"/>
      <c r="Z6" s="3"/>
      <c r="AA6" s="3"/>
      <c r="AB6" s="3"/>
      <c r="AC6" s="3"/>
      <c r="AD6" s="3"/>
      <c r="AE6" s="3"/>
    </row>
    <row r="7" spans="1:31" ht="15.75" x14ac:dyDescent="0.25">
      <c r="A7" s="3"/>
      <c r="B7" s="3"/>
      <c r="C7" s="3"/>
      <c r="D7" s="3"/>
      <c r="E7" s="3"/>
      <c r="F7" s="3"/>
      <c r="G7" s="3"/>
      <c r="H7" s="3"/>
      <c r="I7" s="3"/>
      <c r="K7" s="27"/>
      <c r="L7" s="27"/>
      <c r="M7" s="27"/>
      <c r="N7" s="26"/>
      <c r="O7" s="26"/>
      <c r="P7" s="3"/>
      <c r="Q7" s="3"/>
      <c r="R7" s="3"/>
      <c r="S7" s="3"/>
      <c r="T7" s="3"/>
      <c r="U7" s="3"/>
      <c r="V7" s="187" t="s">
        <v>35</v>
      </c>
      <c r="W7" s="188"/>
      <c r="X7" s="189"/>
      <c r="Y7" s="3"/>
      <c r="Z7" s="3"/>
      <c r="AA7" s="3"/>
      <c r="AB7" s="3"/>
      <c r="AC7" s="3"/>
      <c r="AD7" s="3"/>
      <c r="AE7" s="3"/>
    </row>
    <row r="8" spans="1:31" ht="15.75" x14ac:dyDescent="0.25">
      <c r="F8" s="48" t="str">
        <f>Facilitator!$D$34</f>
        <v>Cost</v>
      </c>
      <c r="G8" s="48" t="str">
        <f>Facilitator!$D$35</f>
        <v>Revenue</v>
      </c>
      <c r="H8" s="48" t="str">
        <f>Facilitator!$D$36</f>
        <v xml:space="preserve">Mission </v>
      </c>
      <c r="I8" s="48" t="str">
        <f>Facilitator!$D$37</f>
        <v>Merit</v>
      </c>
      <c r="K8" s="15"/>
      <c r="L8" s="15"/>
      <c r="M8" s="15"/>
      <c r="N8" s="14"/>
      <c r="O8" s="14"/>
      <c r="V8" s="187" t="s">
        <v>30</v>
      </c>
      <c r="W8" s="188"/>
      <c r="X8" s="189"/>
    </row>
    <row r="9" spans="1:31" x14ac:dyDescent="0.2">
      <c r="B9" s="32" t="s">
        <v>0</v>
      </c>
      <c r="C9" s="32" t="s">
        <v>1</v>
      </c>
      <c r="D9" s="32" t="s">
        <v>2</v>
      </c>
      <c r="F9" s="48" t="str">
        <f>Facilitator!$F$34</f>
        <v>in $1000's</v>
      </c>
      <c r="G9" s="48" t="str">
        <f>Facilitator!$F$35</f>
        <v>in $1000's</v>
      </c>
      <c r="H9" s="49" t="s">
        <v>7</v>
      </c>
      <c r="I9" s="49" t="s">
        <v>8</v>
      </c>
      <c r="K9" s="15"/>
      <c r="L9" s="20"/>
      <c r="M9" s="20"/>
      <c r="N9" s="14"/>
      <c r="O9" s="14"/>
      <c r="V9" s="87" t="s">
        <v>33</v>
      </c>
      <c r="W9" s="15"/>
      <c r="X9" s="88" t="s">
        <v>32</v>
      </c>
    </row>
    <row r="10" spans="1:31" x14ac:dyDescent="0.2">
      <c r="B10" s="1"/>
      <c r="C10" s="1"/>
      <c r="D10" s="1"/>
      <c r="E10" s="1"/>
      <c r="F10" s="7"/>
      <c r="G10" s="8"/>
      <c r="H10" s="7"/>
      <c r="I10" s="7"/>
      <c r="K10" s="15"/>
      <c r="L10" s="15"/>
      <c r="M10" s="15"/>
      <c r="N10" s="14"/>
      <c r="O10" s="14"/>
      <c r="V10" s="18"/>
      <c r="W10" s="15"/>
      <c r="X10" s="19"/>
    </row>
    <row r="11" spans="1:31" ht="15.75" x14ac:dyDescent="0.25">
      <c r="B11" s="42">
        <v>1</v>
      </c>
      <c r="C11" s="42" t="str">
        <f>IF(ISTEXT(act_1)=TRUE,act_1,"")</f>
        <v/>
      </c>
      <c r="D11" s="42" t="str">
        <f>IF(ISTEXT(act_1_desc)=TRUE,act_1_desc,"")</f>
        <v>permanent exhibits</v>
      </c>
      <c r="E11" s="43"/>
      <c r="F11" s="72"/>
      <c r="G11" s="78"/>
      <c r="H11" s="44"/>
      <c r="I11" s="44"/>
      <c r="K11" s="16"/>
      <c r="L11" s="15"/>
      <c r="M11" s="15"/>
      <c r="N11" s="14"/>
      <c r="O11" s="14"/>
      <c r="V11" s="89">
        <f>G11-F11</f>
        <v>0</v>
      </c>
      <c r="W11" s="15"/>
      <c r="X11" s="90" t="e">
        <f>G11/F11</f>
        <v>#DIV/0!</v>
      </c>
    </row>
    <row r="12" spans="1:31" x14ac:dyDescent="0.2">
      <c r="B12" s="1"/>
      <c r="C12" s="1"/>
      <c r="D12" s="1"/>
      <c r="E12" s="1"/>
      <c r="F12" s="73"/>
      <c r="G12" s="79"/>
      <c r="H12" s="7"/>
      <c r="I12" s="7"/>
      <c r="K12" s="16"/>
      <c r="L12" s="15"/>
      <c r="M12" s="15"/>
      <c r="N12" s="14"/>
      <c r="O12" s="14"/>
      <c r="V12" s="89"/>
      <c r="W12" s="15"/>
      <c r="X12" s="90"/>
    </row>
    <row r="13" spans="1:31" x14ac:dyDescent="0.2">
      <c r="B13" s="2"/>
      <c r="C13" s="2"/>
      <c r="D13" s="2"/>
      <c r="E13" s="2"/>
      <c r="F13" s="74"/>
      <c r="G13" s="80"/>
      <c r="H13" s="9"/>
      <c r="I13" s="9"/>
      <c r="K13" s="16"/>
      <c r="L13" s="15"/>
      <c r="M13" s="15"/>
      <c r="N13" s="14"/>
      <c r="O13" s="14"/>
      <c r="V13" s="89"/>
      <c r="W13" s="15"/>
      <c r="X13" s="90"/>
    </row>
    <row r="14" spans="1:31" ht="15.75" x14ac:dyDescent="0.25">
      <c r="B14" s="45">
        <v>2</v>
      </c>
      <c r="C14" s="45" t="str">
        <f>IF(ISTEXT(act_2)=TRUE,act_2,"")</f>
        <v/>
      </c>
      <c r="D14" s="45" t="str">
        <f>IF(ISTEXT(act_2_desc)=TRUE,act_2_desc,"")</f>
        <v>special exhibitions</v>
      </c>
      <c r="E14" s="46"/>
      <c r="F14" s="75"/>
      <c r="G14" s="81"/>
      <c r="H14" s="47"/>
      <c r="I14" s="47"/>
      <c r="K14" s="16"/>
      <c r="L14" s="15"/>
      <c r="M14" s="15"/>
      <c r="N14" s="14"/>
      <c r="O14" s="14"/>
      <c r="V14" s="89">
        <f>G14-F14</f>
        <v>0</v>
      </c>
      <c r="W14" s="15"/>
      <c r="X14" s="90" t="e">
        <f>G14/F14</f>
        <v>#DIV/0!</v>
      </c>
    </row>
    <row r="15" spans="1:31" x14ac:dyDescent="0.2">
      <c r="B15" s="2"/>
      <c r="C15" s="2"/>
      <c r="D15" s="2"/>
      <c r="E15" s="2"/>
      <c r="F15" s="74"/>
      <c r="G15" s="80"/>
      <c r="H15" s="9"/>
      <c r="I15" s="9"/>
      <c r="K15" s="16"/>
      <c r="L15" s="15"/>
      <c r="M15" s="15"/>
      <c r="N15" s="14"/>
      <c r="O15" s="14"/>
      <c r="V15" s="89"/>
      <c r="W15" s="15"/>
      <c r="X15" s="90"/>
    </row>
    <row r="16" spans="1:31" x14ac:dyDescent="0.2">
      <c r="B16" s="1"/>
      <c r="C16" s="1"/>
      <c r="D16" s="1"/>
      <c r="E16" s="1"/>
      <c r="F16" s="73"/>
      <c r="G16" s="79"/>
      <c r="H16" s="7"/>
      <c r="I16" s="7"/>
      <c r="K16" s="16"/>
      <c r="L16" s="15"/>
      <c r="M16" s="15"/>
      <c r="N16" s="14"/>
      <c r="O16" s="14"/>
      <c r="V16" s="89"/>
      <c r="W16" s="15"/>
      <c r="X16" s="90"/>
    </row>
    <row r="17" spans="2:24" ht="15.75" x14ac:dyDescent="0.25">
      <c r="B17" s="42">
        <v>3</v>
      </c>
      <c r="C17" s="42" t="str">
        <f>IF(ISTEXT(act_3)=TRUE,act_3,"")</f>
        <v/>
      </c>
      <c r="D17" s="42" t="str">
        <f>IF(ISTEXT(act_3_desc)=TRUE,act_3_desc,"")</f>
        <v>collections/conservation</v>
      </c>
      <c r="E17" s="43"/>
      <c r="F17" s="72"/>
      <c r="G17" s="78"/>
      <c r="H17" s="44"/>
      <c r="I17" s="44"/>
      <c r="K17" s="16"/>
      <c r="L17" s="15"/>
      <c r="M17" s="15"/>
      <c r="N17" s="14"/>
      <c r="O17" s="14"/>
      <c r="V17" s="89">
        <f>G17-F17</f>
        <v>0</v>
      </c>
      <c r="W17" s="15"/>
      <c r="X17" s="90" t="e">
        <f>G17/F17</f>
        <v>#DIV/0!</v>
      </c>
    </row>
    <row r="18" spans="2:24" x14ac:dyDescent="0.2">
      <c r="B18" s="1"/>
      <c r="C18" s="1"/>
      <c r="D18" s="1"/>
      <c r="E18" s="1"/>
      <c r="F18" s="73"/>
      <c r="G18" s="79"/>
      <c r="H18" s="7"/>
      <c r="I18" s="7"/>
      <c r="K18" s="16"/>
      <c r="L18" s="15"/>
      <c r="M18" s="15"/>
      <c r="N18" s="14"/>
      <c r="O18" s="14"/>
      <c r="V18" s="89"/>
      <c r="W18" s="15"/>
      <c r="X18" s="90"/>
    </row>
    <row r="19" spans="2:24" x14ac:dyDescent="0.2">
      <c r="B19" s="2"/>
      <c r="C19" s="2"/>
      <c r="D19" s="2"/>
      <c r="E19" s="2"/>
      <c r="F19" s="74"/>
      <c r="G19" s="80"/>
      <c r="H19" s="9"/>
      <c r="I19" s="9"/>
      <c r="K19" s="16"/>
      <c r="L19" s="15"/>
      <c r="M19" s="15"/>
      <c r="N19" s="14"/>
      <c r="O19" s="14"/>
      <c r="V19" s="89"/>
      <c r="W19" s="15"/>
      <c r="X19" s="90"/>
    </row>
    <row r="20" spans="2:24" ht="15.75" x14ac:dyDescent="0.25">
      <c r="B20" s="45">
        <v>4</v>
      </c>
      <c r="C20" s="45" t="str">
        <f>IF(ISTEXT(act_4)=TRUE,act_4,"")</f>
        <v/>
      </c>
      <c r="D20" s="45" t="str">
        <f>IF(ISTEXT(act_4_desc)=TRUE,act_4_desc,"")</f>
        <v>public programs</v>
      </c>
      <c r="E20" s="46"/>
      <c r="F20" s="75"/>
      <c r="G20" s="81"/>
      <c r="H20" s="47"/>
      <c r="I20" s="47"/>
      <c r="K20" s="16"/>
      <c r="L20" s="15"/>
      <c r="M20" s="15"/>
      <c r="N20" s="14"/>
      <c r="O20" s="14"/>
      <c r="V20" s="89">
        <f>G20-F20</f>
        <v>0</v>
      </c>
      <c r="W20" s="15"/>
      <c r="X20" s="90" t="e">
        <f>G20/F20</f>
        <v>#DIV/0!</v>
      </c>
    </row>
    <row r="21" spans="2:24" x14ac:dyDescent="0.2">
      <c r="B21" s="2"/>
      <c r="C21" s="2"/>
      <c r="D21" s="2"/>
      <c r="E21" s="2"/>
      <c r="F21" s="74"/>
      <c r="G21" s="80"/>
      <c r="H21" s="9"/>
      <c r="I21" s="9"/>
      <c r="K21" s="16"/>
      <c r="L21" s="15"/>
      <c r="M21" s="15"/>
      <c r="N21" s="14"/>
      <c r="O21" s="14"/>
      <c r="V21" s="89"/>
      <c r="W21" s="15"/>
      <c r="X21" s="90"/>
    </row>
    <row r="22" spans="2:24" x14ac:dyDescent="0.2">
      <c r="B22" s="1"/>
      <c r="C22" s="1"/>
      <c r="D22" s="1"/>
      <c r="E22" s="1"/>
      <c r="F22" s="73"/>
      <c r="G22" s="79"/>
      <c r="H22" s="7"/>
      <c r="I22" s="7"/>
      <c r="K22" s="16"/>
      <c r="L22" s="15"/>
      <c r="M22" s="15"/>
      <c r="N22" s="14"/>
      <c r="O22" s="14"/>
      <c r="V22" s="89"/>
      <c r="W22" s="15"/>
      <c r="X22" s="90"/>
    </row>
    <row r="23" spans="2:24" ht="15.75" x14ac:dyDescent="0.25">
      <c r="B23" s="42">
        <v>5</v>
      </c>
      <c r="C23" s="42" t="str">
        <f>IF(ISTEXT(act_5)=TRUE,act_5,"")</f>
        <v/>
      </c>
      <c r="D23" s="42" t="str">
        <f>IF(ISTEXT(act_5_desc)=TRUE,act_5_desc,"")</f>
        <v>education</v>
      </c>
      <c r="E23" s="43"/>
      <c r="F23" s="72"/>
      <c r="G23" s="78"/>
      <c r="H23" s="44"/>
      <c r="I23" s="44"/>
      <c r="K23" s="16"/>
      <c r="L23" s="15"/>
      <c r="M23" s="15"/>
      <c r="N23" s="14"/>
      <c r="O23" s="14"/>
      <c r="V23" s="89">
        <f>G23-F23</f>
        <v>0</v>
      </c>
      <c r="W23" s="15"/>
      <c r="X23" s="90" t="e">
        <f>G23/F23</f>
        <v>#DIV/0!</v>
      </c>
    </row>
    <row r="24" spans="2:24" x14ac:dyDescent="0.2">
      <c r="B24" s="1"/>
      <c r="C24" s="1"/>
      <c r="D24" s="1"/>
      <c r="E24" s="1"/>
      <c r="F24" s="73"/>
      <c r="G24" s="79"/>
      <c r="H24" s="7"/>
      <c r="I24" s="7"/>
      <c r="K24" s="16"/>
      <c r="L24" s="15"/>
      <c r="M24" s="15"/>
      <c r="N24" s="14"/>
      <c r="O24" s="14"/>
      <c r="V24" s="89"/>
      <c r="W24" s="15"/>
      <c r="X24" s="90"/>
    </row>
    <row r="25" spans="2:24" x14ac:dyDescent="0.2">
      <c r="B25" s="2"/>
      <c r="C25" s="2"/>
      <c r="D25" s="2"/>
      <c r="E25" s="2"/>
      <c r="F25" s="74"/>
      <c r="G25" s="80"/>
      <c r="H25" s="9"/>
      <c r="I25" s="9"/>
      <c r="K25" s="16"/>
      <c r="L25" s="15"/>
      <c r="M25" s="15"/>
      <c r="N25" s="14"/>
      <c r="O25" s="14"/>
      <c r="V25" s="89"/>
      <c r="W25" s="15"/>
      <c r="X25" s="90"/>
    </row>
    <row r="26" spans="2:24" ht="15.75" x14ac:dyDescent="0.25">
      <c r="B26" s="45">
        <v>6</v>
      </c>
      <c r="C26" s="45" t="str">
        <f>IF(ISTEXT(act_6)=TRUE,act_6,"")</f>
        <v/>
      </c>
      <c r="D26" s="45" t="str">
        <f>IF(ISTEXT(act_6_desc)=TRUE,act_6_desc,"")</f>
        <v>research</v>
      </c>
      <c r="E26" s="46"/>
      <c r="F26" s="75"/>
      <c r="G26" s="81"/>
      <c r="H26" s="47"/>
      <c r="I26" s="47"/>
      <c r="K26" s="16"/>
      <c r="L26" s="15"/>
      <c r="M26" s="15"/>
      <c r="N26" s="14"/>
      <c r="O26" s="14"/>
      <c r="V26" s="89">
        <f>G26-F26</f>
        <v>0</v>
      </c>
      <c r="W26" s="15"/>
      <c r="X26" s="90" t="e">
        <f>G26/F26</f>
        <v>#DIV/0!</v>
      </c>
    </row>
    <row r="27" spans="2:24" x14ac:dyDescent="0.2">
      <c r="B27" s="2"/>
      <c r="C27" s="2"/>
      <c r="D27" s="2"/>
      <c r="E27" s="30"/>
      <c r="F27" s="76"/>
      <c r="G27" s="82"/>
      <c r="H27" s="13"/>
      <c r="I27" s="13"/>
      <c r="K27" s="16"/>
      <c r="L27" s="15"/>
      <c r="M27" s="15"/>
      <c r="N27" s="14"/>
      <c r="O27" s="14"/>
      <c r="V27" s="89"/>
      <c r="W27" s="15"/>
      <c r="X27" s="90"/>
    </row>
    <row r="28" spans="2:24" x14ac:dyDescent="0.2">
      <c r="B28" s="1"/>
      <c r="C28" s="1"/>
      <c r="D28" s="1"/>
      <c r="E28" s="28"/>
      <c r="F28" s="77"/>
      <c r="G28" s="83"/>
      <c r="H28" s="12"/>
      <c r="I28" s="12"/>
      <c r="K28" s="16"/>
      <c r="L28" s="15"/>
      <c r="M28" s="15"/>
      <c r="N28" s="14"/>
      <c r="O28" s="14"/>
      <c r="V28" s="89"/>
      <c r="W28" s="15"/>
      <c r="X28" s="90"/>
    </row>
    <row r="29" spans="2:24" ht="15.75" x14ac:dyDescent="0.25">
      <c r="B29" s="42">
        <v>7</v>
      </c>
      <c r="C29" s="42" t="str">
        <f>IF(ISTEXT(act_7)=TRUE,act_7,"")</f>
        <v/>
      </c>
      <c r="D29" s="42" t="str">
        <f>IF(ISTEXT(act_7_desc)=TRUE,act_7_desc,"")</f>
        <v>administration</v>
      </c>
      <c r="E29" s="43"/>
      <c r="F29" s="72"/>
      <c r="G29" s="78"/>
      <c r="H29" s="44"/>
      <c r="I29" s="44"/>
      <c r="K29" s="16"/>
      <c r="L29" s="15"/>
      <c r="M29" s="15"/>
      <c r="N29" s="14"/>
      <c r="O29" s="14"/>
      <c r="V29" s="89">
        <f>G29-F29</f>
        <v>0</v>
      </c>
      <c r="W29" s="15"/>
      <c r="X29" s="90" t="e">
        <f>G29/F29</f>
        <v>#DIV/0!</v>
      </c>
    </row>
    <row r="30" spans="2:24" x14ac:dyDescent="0.2">
      <c r="B30" s="1"/>
      <c r="C30" s="1"/>
      <c r="D30" s="1"/>
      <c r="E30" s="28"/>
      <c r="F30" s="77"/>
      <c r="G30" s="83"/>
      <c r="H30" s="12"/>
      <c r="I30" s="12"/>
      <c r="K30" s="16"/>
      <c r="L30" s="15"/>
      <c r="M30" s="15"/>
      <c r="N30" s="14"/>
      <c r="O30" s="14"/>
      <c r="V30" s="89"/>
      <c r="W30" s="15"/>
      <c r="X30" s="90"/>
    </row>
    <row r="31" spans="2:24" x14ac:dyDescent="0.2">
      <c r="B31" s="2"/>
      <c r="C31" s="2"/>
      <c r="D31" s="2"/>
      <c r="E31" s="30"/>
      <c r="F31" s="76"/>
      <c r="G31" s="82"/>
      <c r="H31" s="13"/>
      <c r="I31" s="13"/>
      <c r="K31" s="16"/>
      <c r="L31" s="15"/>
      <c r="M31" s="15"/>
      <c r="N31" s="14"/>
      <c r="O31" s="14"/>
      <c r="V31" s="89"/>
      <c r="W31" s="15"/>
      <c r="X31" s="90"/>
    </row>
    <row r="32" spans="2:24" ht="15.75" x14ac:dyDescent="0.25">
      <c r="B32" s="45">
        <v>8</v>
      </c>
      <c r="C32" s="45" t="str">
        <f>IF(ISTEXT(act_8)=TRUE,act_8,"")</f>
        <v/>
      </c>
      <c r="D32" s="45" t="str">
        <f>IF(ISTEXT(act_8_desc)=TRUE,act_8_desc,"")</f>
        <v>development</v>
      </c>
      <c r="E32" s="46"/>
      <c r="F32" s="75"/>
      <c r="G32" s="81"/>
      <c r="H32" s="47"/>
      <c r="I32" s="47"/>
      <c r="K32" s="16"/>
      <c r="L32" s="15"/>
      <c r="M32" s="15"/>
      <c r="N32" s="14"/>
      <c r="O32" s="14"/>
      <c r="V32" s="89">
        <f>G32-F32</f>
        <v>0</v>
      </c>
      <c r="W32" s="15"/>
      <c r="X32" s="90" t="e">
        <f>G32/F32</f>
        <v>#DIV/0!</v>
      </c>
    </row>
    <row r="33" spans="2:24" x14ac:dyDescent="0.2">
      <c r="B33" s="2"/>
      <c r="C33" s="2"/>
      <c r="D33" s="2"/>
      <c r="E33" s="30"/>
      <c r="F33" s="76"/>
      <c r="G33" s="82"/>
      <c r="H33" s="13"/>
      <c r="I33" s="13"/>
      <c r="K33" s="16"/>
      <c r="L33" s="15"/>
      <c r="M33" s="15"/>
      <c r="N33" s="14"/>
      <c r="O33" s="14"/>
      <c r="V33" s="89"/>
      <c r="W33" s="15"/>
      <c r="X33" s="90"/>
    </row>
    <row r="34" spans="2:24" x14ac:dyDescent="0.2">
      <c r="B34" s="1"/>
      <c r="C34" s="1"/>
      <c r="D34" s="1"/>
      <c r="E34" s="28"/>
      <c r="F34" s="77"/>
      <c r="G34" s="83"/>
      <c r="H34" s="12"/>
      <c r="I34" s="12"/>
      <c r="K34" s="16"/>
      <c r="L34" s="15"/>
      <c r="M34" s="15"/>
      <c r="N34" s="14"/>
      <c r="O34" s="14"/>
      <c r="V34" s="89"/>
      <c r="W34" s="15"/>
      <c r="X34" s="90"/>
    </row>
    <row r="35" spans="2:24" ht="15.75" x14ac:dyDescent="0.25">
      <c r="B35" s="42">
        <v>9</v>
      </c>
      <c r="C35" s="42" t="str">
        <f>IF(ISTEXT(act_9)=TRUE,act_9,"")</f>
        <v/>
      </c>
      <c r="D35" s="42" t="str">
        <f>IF(ISTEXT(act_9_desc)=TRUE,act_9_desc,"")</f>
        <v>shop</v>
      </c>
      <c r="E35" s="43"/>
      <c r="F35" s="72"/>
      <c r="G35" s="78"/>
      <c r="H35" s="44"/>
      <c r="I35" s="44"/>
      <c r="K35" s="16"/>
      <c r="L35" s="15"/>
      <c r="M35" s="15"/>
      <c r="N35" s="14"/>
      <c r="O35" s="14"/>
      <c r="V35" s="89">
        <f>G35-F35</f>
        <v>0</v>
      </c>
      <c r="W35" s="15"/>
      <c r="X35" s="90" t="e">
        <f>G35/F35</f>
        <v>#DIV/0!</v>
      </c>
    </row>
    <row r="36" spans="2:24" x14ac:dyDescent="0.2">
      <c r="B36" s="1"/>
      <c r="C36" s="1"/>
      <c r="D36" s="1"/>
      <c r="E36" s="28"/>
      <c r="F36" s="77"/>
      <c r="G36" s="83"/>
      <c r="H36" s="12"/>
      <c r="I36" s="12"/>
      <c r="K36" s="16"/>
      <c r="L36" s="15"/>
      <c r="M36" s="15"/>
      <c r="N36" s="14"/>
      <c r="O36" s="14"/>
      <c r="V36" s="89"/>
      <c r="W36" s="15"/>
      <c r="X36" s="90"/>
    </row>
    <row r="37" spans="2:24" x14ac:dyDescent="0.2">
      <c r="B37" s="2"/>
      <c r="C37" s="2"/>
      <c r="D37" s="2"/>
      <c r="E37" s="30"/>
      <c r="F37" s="76"/>
      <c r="G37" s="82"/>
      <c r="H37" s="13"/>
      <c r="I37" s="13"/>
      <c r="K37" s="16"/>
      <c r="L37" s="15"/>
      <c r="M37" s="15"/>
      <c r="N37" s="14"/>
      <c r="O37" s="14"/>
      <c r="V37" s="89"/>
      <c r="W37" s="15"/>
      <c r="X37" s="90"/>
    </row>
    <row r="38" spans="2:24" ht="15.75" x14ac:dyDescent="0.25">
      <c r="B38" s="45">
        <v>10</v>
      </c>
      <c r="C38" s="45" t="str">
        <f>IF(ISTEXT(act_10)=TRUE,act_10,"")</f>
        <v/>
      </c>
      <c r="D38" s="45" t="str">
        <f>IF(ISTEXT(act_10_desc)=TRUE,act_10_desc,"")</f>
        <v>food services</v>
      </c>
      <c r="E38" s="46"/>
      <c r="F38" s="75"/>
      <c r="G38" s="81"/>
      <c r="H38" s="47"/>
      <c r="I38" s="47"/>
      <c r="K38" s="16"/>
      <c r="L38" s="15"/>
      <c r="M38" s="15"/>
      <c r="N38" s="14"/>
      <c r="O38" s="14"/>
      <c r="V38" s="89">
        <f>G38-F38</f>
        <v>0</v>
      </c>
      <c r="W38" s="15"/>
      <c r="X38" s="90" t="e">
        <f>G38/F38</f>
        <v>#DIV/0!</v>
      </c>
    </row>
    <row r="39" spans="2:24" ht="13.5" thickBot="1" x14ac:dyDescent="0.25">
      <c r="B39" s="2"/>
      <c r="C39" s="2"/>
      <c r="D39" s="2"/>
      <c r="E39" s="30"/>
      <c r="F39" s="13"/>
      <c r="G39" s="31"/>
      <c r="H39" s="13"/>
      <c r="I39" s="13"/>
      <c r="K39" s="16"/>
      <c r="L39" s="15"/>
      <c r="M39" s="15"/>
      <c r="N39" s="14"/>
      <c r="O39" s="14"/>
      <c r="V39" s="94"/>
      <c r="W39" s="91"/>
      <c r="X39" s="95"/>
    </row>
    <row r="40" spans="2:24" x14ac:dyDescent="0.2">
      <c r="F40" s="6"/>
      <c r="G40" s="6"/>
      <c r="H40" s="6"/>
      <c r="I40" s="6"/>
      <c r="K40" s="14"/>
      <c r="L40" s="14"/>
      <c r="M40" s="14"/>
      <c r="N40" s="14"/>
      <c r="O40" s="14"/>
    </row>
    <row r="41" spans="2:24" x14ac:dyDescent="0.2">
      <c r="F41" s="6"/>
      <c r="G41" s="6"/>
      <c r="H41" s="6"/>
      <c r="I41" s="6"/>
      <c r="K41" s="16"/>
      <c r="L41" s="22"/>
      <c r="M41" s="22"/>
      <c r="N41" s="14"/>
      <c r="O41" s="14"/>
    </row>
    <row r="42" spans="2:24" x14ac:dyDescent="0.2">
      <c r="F42" s="6"/>
      <c r="G42" s="6"/>
      <c r="H42" s="6"/>
      <c r="I42" s="6"/>
      <c r="K42" s="14"/>
      <c r="L42" s="14"/>
      <c r="M42" s="14"/>
      <c r="N42" s="14"/>
      <c r="O42" s="14"/>
    </row>
    <row r="43" spans="2:24" x14ac:dyDescent="0.2">
      <c r="F43" s="6"/>
      <c r="G43" s="6"/>
      <c r="H43" s="6"/>
      <c r="I43" s="6"/>
      <c r="K43" s="14"/>
      <c r="L43" s="14"/>
      <c r="M43" s="14"/>
      <c r="N43" s="14"/>
      <c r="O43" s="14"/>
    </row>
    <row r="44" spans="2:24" x14ac:dyDescent="0.2">
      <c r="F44" s="6"/>
      <c r="G44" s="6"/>
      <c r="H44" s="6"/>
      <c r="I44" s="6"/>
      <c r="K44" s="14"/>
      <c r="L44" s="14"/>
      <c r="M44" s="14"/>
      <c r="N44" s="14"/>
      <c r="O44" s="14"/>
    </row>
    <row r="45" spans="2:24" x14ac:dyDescent="0.2">
      <c r="F45" s="6"/>
      <c r="G45" s="6"/>
      <c r="H45" s="6"/>
      <c r="I45" s="6"/>
      <c r="K45" s="14"/>
      <c r="L45" s="14"/>
      <c r="M45" s="14"/>
      <c r="N45" s="14"/>
      <c r="O45" s="14"/>
    </row>
    <row r="46" spans="2:24" x14ac:dyDescent="0.2">
      <c r="F46" s="6"/>
      <c r="G46" s="6"/>
      <c r="H46" s="6"/>
      <c r="I46" s="6"/>
    </row>
    <row r="47" spans="2:24" x14ac:dyDescent="0.2">
      <c r="F47" s="6"/>
      <c r="G47" s="6"/>
      <c r="H47" s="6"/>
      <c r="I47" s="6"/>
    </row>
    <row r="48" spans="2:24" x14ac:dyDescent="0.2">
      <c r="F48" s="6"/>
      <c r="G48" s="6"/>
      <c r="H48" s="6"/>
      <c r="I48" s="6"/>
    </row>
    <row r="49" spans="6:9" x14ac:dyDescent="0.2">
      <c r="F49" s="6"/>
      <c r="G49" s="6"/>
      <c r="H49" s="6"/>
      <c r="I49" s="6"/>
    </row>
    <row r="50" spans="6:9" x14ac:dyDescent="0.2">
      <c r="F50" s="6"/>
      <c r="G50" s="6"/>
      <c r="H50" s="6"/>
      <c r="I50" s="6"/>
    </row>
    <row r="51" spans="6:9" x14ac:dyDescent="0.2">
      <c r="F51" s="6"/>
      <c r="G51" s="6"/>
      <c r="H51" s="6"/>
      <c r="I51" s="6"/>
    </row>
    <row r="52" spans="6:9" x14ac:dyDescent="0.2">
      <c r="F52" s="6"/>
      <c r="G52" s="6"/>
      <c r="H52" s="6"/>
      <c r="I52" s="6"/>
    </row>
    <row r="53" spans="6:9" x14ac:dyDescent="0.2">
      <c r="F53" s="6"/>
      <c r="G53" s="6"/>
      <c r="H53" s="6"/>
      <c r="I53" s="6"/>
    </row>
    <row r="54" spans="6:9" x14ac:dyDescent="0.2">
      <c r="F54" s="6"/>
      <c r="G54" s="6"/>
      <c r="H54" s="6"/>
      <c r="I54" s="6"/>
    </row>
    <row r="55" spans="6:9" x14ac:dyDescent="0.2">
      <c r="F55" s="6"/>
      <c r="G55" s="6"/>
      <c r="H55" s="6"/>
      <c r="I55" s="6"/>
    </row>
    <row r="56" spans="6:9" x14ac:dyDescent="0.2">
      <c r="F56" s="6"/>
      <c r="G56" s="6"/>
      <c r="H56" s="6"/>
      <c r="I56" s="6"/>
    </row>
    <row r="57" spans="6:9" x14ac:dyDescent="0.2">
      <c r="F57" s="6"/>
      <c r="G57" s="6"/>
      <c r="H57" s="6"/>
      <c r="I57" s="6"/>
    </row>
    <row r="58" spans="6:9" x14ac:dyDescent="0.2">
      <c r="F58" s="6"/>
      <c r="G58" s="6"/>
      <c r="H58" s="6"/>
      <c r="I58" s="6"/>
    </row>
    <row r="59" spans="6:9" x14ac:dyDescent="0.2">
      <c r="F59" s="6"/>
      <c r="G59" s="6"/>
      <c r="H59" s="6"/>
      <c r="I59" s="6"/>
    </row>
    <row r="60" spans="6:9" x14ac:dyDescent="0.2">
      <c r="F60" s="6"/>
      <c r="G60" s="6"/>
      <c r="H60" s="6"/>
      <c r="I60" s="6"/>
    </row>
    <row r="61" spans="6:9" x14ac:dyDescent="0.2">
      <c r="F61" s="6"/>
      <c r="G61" s="6"/>
      <c r="H61" s="6"/>
      <c r="I61" s="6"/>
    </row>
    <row r="62" spans="6:9" x14ac:dyDescent="0.2">
      <c r="F62" s="6"/>
      <c r="G62" s="6"/>
      <c r="H62" s="6"/>
      <c r="I62" s="6"/>
    </row>
    <row r="63" spans="6:9" x14ac:dyDescent="0.2">
      <c r="F63" s="6"/>
      <c r="G63" s="6"/>
      <c r="H63" s="6"/>
      <c r="I63" s="6"/>
    </row>
    <row r="64" spans="6:9" x14ac:dyDescent="0.2">
      <c r="F64" s="6"/>
      <c r="G64" s="6"/>
      <c r="H64" s="6"/>
      <c r="I64" s="6"/>
    </row>
    <row r="65" spans="6:9" x14ac:dyDescent="0.2">
      <c r="F65" s="6"/>
      <c r="G65" s="6"/>
      <c r="H65" s="6"/>
      <c r="I65" s="6"/>
    </row>
    <row r="66" spans="6:9" x14ac:dyDescent="0.2">
      <c r="F66" s="6"/>
      <c r="G66" s="6"/>
      <c r="H66" s="6"/>
      <c r="I66" s="6"/>
    </row>
    <row r="67" spans="6:9" x14ac:dyDescent="0.2">
      <c r="F67" s="6"/>
      <c r="G67" s="6"/>
      <c r="H67" s="6"/>
      <c r="I67" s="6"/>
    </row>
    <row r="68" spans="6:9" x14ac:dyDescent="0.2">
      <c r="F68" s="6"/>
      <c r="G68" s="6"/>
      <c r="H68" s="6"/>
      <c r="I68" s="6"/>
    </row>
    <row r="69" spans="6:9" x14ac:dyDescent="0.2">
      <c r="F69" s="6"/>
      <c r="G69" s="6"/>
      <c r="H69" s="6"/>
      <c r="I69" s="6"/>
    </row>
    <row r="70" spans="6:9" x14ac:dyDescent="0.2">
      <c r="F70" s="6"/>
      <c r="G70" s="6"/>
      <c r="H70" s="6"/>
      <c r="I70" s="6"/>
    </row>
    <row r="71" spans="6:9" x14ac:dyDescent="0.2">
      <c r="F71" s="6"/>
      <c r="G71" s="6"/>
      <c r="H71" s="6"/>
      <c r="I71" s="6"/>
    </row>
    <row r="72" spans="6:9" x14ac:dyDescent="0.2">
      <c r="F72" s="6"/>
      <c r="G72" s="6"/>
      <c r="H72" s="6"/>
      <c r="I72" s="6"/>
    </row>
    <row r="73" spans="6:9" x14ac:dyDescent="0.2">
      <c r="F73" s="6"/>
      <c r="G73" s="6"/>
      <c r="H73" s="6"/>
      <c r="I73" s="6"/>
    </row>
    <row r="74" spans="6:9" x14ac:dyDescent="0.2">
      <c r="F74" s="6"/>
      <c r="G74" s="6"/>
      <c r="H74" s="6"/>
      <c r="I74" s="6"/>
    </row>
    <row r="75" spans="6:9" x14ac:dyDescent="0.2">
      <c r="F75" s="6"/>
      <c r="G75" s="6"/>
      <c r="H75" s="6"/>
      <c r="I75" s="6"/>
    </row>
    <row r="76" spans="6:9" x14ac:dyDescent="0.2">
      <c r="F76" s="6"/>
      <c r="G76" s="6"/>
      <c r="H76" s="6"/>
      <c r="I76" s="6"/>
    </row>
    <row r="77" spans="6:9" x14ac:dyDescent="0.2">
      <c r="F77" s="6"/>
      <c r="G77" s="6"/>
      <c r="H77" s="6"/>
      <c r="I77" s="6"/>
    </row>
    <row r="78" spans="6:9" x14ac:dyDescent="0.2">
      <c r="F78" s="6"/>
      <c r="G78" s="6"/>
      <c r="H78" s="6"/>
      <c r="I78" s="6"/>
    </row>
    <row r="79" spans="6:9" x14ac:dyDescent="0.2">
      <c r="F79" s="6"/>
      <c r="G79" s="6"/>
      <c r="H79" s="6"/>
      <c r="I79" s="6"/>
    </row>
    <row r="80" spans="6:9" x14ac:dyDescent="0.2">
      <c r="F80" s="6"/>
      <c r="G80" s="6"/>
      <c r="H80" s="6"/>
      <c r="I80" s="6"/>
    </row>
    <row r="81" spans="6:9" x14ac:dyDescent="0.2">
      <c r="F81" s="6"/>
      <c r="G81" s="6"/>
      <c r="H81" s="6"/>
      <c r="I81" s="6"/>
    </row>
    <row r="82" spans="6:9" x14ac:dyDescent="0.2">
      <c r="F82" s="6"/>
      <c r="G82" s="6"/>
      <c r="H82" s="6"/>
      <c r="I82" s="6"/>
    </row>
    <row r="83" spans="6:9" x14ac:dyDescent="0.2">
      <c r="F83" s="6"/>
      <c r="G83" s="6"/>
      <c r="H83" s="6"/>
      <c r="I83" s="6"/>
    </row>
    <row r="84" spans="6:9" x14ac:dyDescent="0.2">
      <c r="F84" s="6"/>
      <c r="G84" s="6"/>
      <c r="H84" s="6"/>
      <c r="I84" s="6"/>
    </row>
    <row r="85" spans="6:9" x14ac:dyDescent="0.2">
      <c r="F85" s="6"/>
      <c r="G85" s="6"/>
      <c r="H85" s="6"/>
      <c r="I85" s="6"/>
    </row>
    <row r="86" spans="6:9" x14ac:dyDescent="0.2">
      <c r="F86" s="6"/>
      <c r="G86" s="6"/>
      <c r="H86" s="6"/>
      <c r="I86" s="6"/>
    </row>
    <row r="87" spans="6:9" x14ac:dyDescent="0.2">
      <c r="F87" s="6"/>
      <c r="G87" s="6"/>
      <c r="H87" s="6"/>
      <c r="I87" s="6"/>
    </row>
    <row r="88" spans="6:9" x14ac:dyDescent="0.2">
      <c r="F88" s="6"/>
      <c r="G88" s="6"/>
      <c r="H88" s="6"/>
      <c r="I88" s="6"/>
    </row>
    <row r="89" spans="6:9" x14ac:dyDescent="0.2">
      <c r="F89" s="6"/>
      <c r="G89" s="6"/>
      <c r="H89" s="6"/>
      <c r="I89" s="6"/>
    </row>
    <row r="90" spans="6:9" x14ac:dyDescent="0.2">
      <c r="F90" s="6"/>
      <c r="G90" s="6"/>
      <c r="H90" s="6"/>
      <c r="I90" s="6"/>
    </row>
    <row r="91" spans="6:9" x14ac:dyDescent="0.2">
      <c r="F91" s="6"/>
      <c r="G91" s="6"/>
      <c r="H91" s="6"/>
      <c r="I91" s="6"/>
    </row>
    <row r="92" spans="6:9" x14ac:dyDescent="0.2">
      <c r="F92" s="6"/>
      <c r="G92" s="6"/>
      <c r="H92" s="6"/>
      <c r="I92" s="6"/>
    </row>
    <row r="93" spans="6:9" x14ac:dyDescent="0.2">
      <c r="F93" s="6"/>
      <c r="G93" s="6"/>
      <c r="H93" s="6"/>
      <c r="I93" s="6"/>
    </row>
    <row r="94" spans="6:9" x14ac:dyDescent="0.2">
      <c r="F94" s="6"/>
      <c r="G94" s="6"/>
      <c r="H94" s="6"/>
      <c r="I94" s="6"/>
    </row>
    <row r="95" spans="6:9" x14ac:dyDescent="0.2">
      <c r="F95" s="6"/>
      <c r="G95" s="6"/>
      <c r="H95" s="6"/>
      <c r="I95" s="6"/>
    </row>
    <row r="96" spans="6:9" x14ac:dyDescent="0.2">
      <c r="F96" s="6"/>
      <c r="G96" s="6"/>
      <c r="H96" s="6"/>
      <c r="I96" s="6"/>
    </row>
    <row r="97" spans="6:9" x14ac:dyDescent="0.2">
      <c r="F97" s="6"/>
      <c r="G97" s="6"/>
      <c r="H97" s="6"/>
      <c r="I97" s="6"/>
    </row>
    <row r="98" spans="6:9" x14ac:dyDescent="0.2">
      <c r="F98" s="6"/>
      <c r="G98" s="6"/>
      <c r="H98" s="6"/>
      <c r="I98" s="6"/>
    </row>
    <row r="99" spans="6:9" x14ac:dyDescent="0.2">
      <c r="F99" s="6"/>
      <c r="G99" s="6"/>
      <c r="H99" s="6"/>
      <c r="I99" s="6"/>
    </row>
    <row r="100" spans="6:9" x14ac:dyDescent="0.2">
      <c r="F100" s="6"/>
      <c r="G100" s="6"/>
      <c r="H100" s="6"/>
      <c r="I100" s="6"/>
    </row>
    <row r="101" spans="6:9" x14ac:dyDescent="0.2">
      <c r="F101" s="6"/>
      <c r="G101" s="6"/>
      <c r="H101" s="6"/>
      <c r="I101" s="6"/>
    </row>
    <row r="102" spans="6:9" x14ac:dyDescent="0.2">
      <c r="F102" s="6"/>
      <c r="G102" s="6"/>
      <c r="H102" s="6"/>
      <c r="I102" s="6"/>
    </row>
    <row r="103" spans="6:9" x14ac:dyDescent="0.2">
      <c r="F103" s="6"/>
      <c r="G103" s="6"/>
      <c r="H103" s="6"/>
      <c r="I103" s="6"/>
    </row>
    <row r="104" spans="6:9" x14ac:dyDescent="0.2">
      <c r="F104" s="6"/>
      <c r="G104" s="6"/>
      <c r="H104" s="6"/>
      <c r="I104" s="6"/>
    </row>
    <row r="105" spans="6:9" x14ac:dyDescent="0.2">
      <c r="F105" s="6"/>
      <c r="G105" s="6"/>
      <c r="H105" s="6"/>
      <c r="I105" s="6"/>
    </row>
    <row r="106" spans="6:9" x14ac:dyDescent="0.2">
      <c r="F106" s="6"/>
      <c r="G106" s="6"/>
      <c r="H106" s="6"/>
      <c r="I106" s="6"/>
    </row>
    <row r="107" spans="6:9" x14ac:dyDescent="0.2">
      <c r="F107" s="6"/>
      <c r="G107" s="6"/>
      <c r="H107" s="6"/>
      <c r="I107" s="6"/>
    </row>
    <row r="108" spans="6:9" x14ac:dyDescent="0.2">
      <c r="F108" s="6"/>
      <c r="G108" s="6"/>
      <c r="H108" s="6"/>
      <c r="I108" s="6"/>
    </row>
    <row r="109" spans="6:9" x14ac:dyDescent="0.2">
      <c r="F109" s="6"/>
      <c r="G109" s="6"/>
      <c r="H109" s="6"/>
      <c r="I109" s="6"/>
    </row>
    <row r="110" spans="6:9" x14ac:dyDescent="0.2">
      <c r="F110" s="6"/>
      <c r="G110" s="6"/>
      <c r="H110" s="6"/>
      <c r="I110" s="6"/>
    </row>
    <row r="111" spans="6:9" x14ac:dyDescent="0.2">
      <c r="F111" s="6"/>
      <c r="G111" s="6"/>
      <c r="H111" s="6"/>
      <c r="I111" s="6"/>
    </row>
    <row r="112" spans="6:9" x14ac:dyDescent="0.2">
      <c r="F112" s="6"/>
      <c r="G112" s="6"/>
      <c r="H112" s="6"/>
      <c r="I112" s="6"/>
    </row>
    <row r="113" spans="6:9" x14ac:dyDescent="0.2">
      <c r="F113" s="6"/>
      <c r="G113" s="6"/>
      <c r="H113" s="6"/>
      <c r="I113" s="6"/>
    </row>
    <row r="114" spans="6:9" x14ac:dyDescent="0.2">
      <c r="F114" s="6"/>
      <c r="G114" s="6"/>
      <c r="H114" s="6"/>
      <c r="I114" s="6"/>
    </row>
    <row r="115" spans="6:9" x14ac:dyDescent="0.2">
      <c r="F115" s="6"/>
      <c r="G115" s="6"/>
      <c r="H115" s="6"/>
      <c r="I115" s="6"/>
    </row>
    <row r="116" spans="6:9" x14ac:dyDescent="0.2">
      <c r="F116" s="6"/>
      <c r="G116" s="6"/>
      <c r="H116" s="6"/>
      <c r="I116" s="6"/>
    </row>
    <row r="117" spans="6:9" x14ac:dyDescent="0.2">
      <c r="F117" s="6"/>
      <c r="G117" s="6"/>
      <c r="H117" s="6"/>
      <c r="I117" s="6"/>
    </row>
    <row r="118" spans="6:9" x14ac:dyDescent="0.2">
      <c r="F118" s="6"/>
      <c r="G118" s="6"/>
      <c r="H118" s="6"/>
      <c r="I118" s="6"/>
    </row>
    <row r="119" spans="6:9" x14ac:dyDescent="0.2">
      <c r="F119" s="6"/>
      <c r="G119" s="6"/>
      <c r="H119" s="6"/>
      <c r="I119" s="6"/>
    </row>
    <row r="120" spans="6:9" x14ac:dyDescent="0.2">
      <c r="F120" s="6"/>
      <c r="G120" s="6"/>
      <c r="H120" s="6"/>
      <c r="I120" s="6"/>
    </row>
    <row r="121" spans="6:9" x14ac:dyDescent="0.2">
      <c r="F121" s="6"/>
      <c r="G121" s="6"/>
      <c r="H121" s="6"/>
      <c r="I121" s="6"/>
    </row>
    <row r="122" spans="6:9" x14ac:dyDescent="0.2">
      <c r="F122" s="6"/>
      <c r="G122" s="6"/>
      <c r="H122" s="6"/>
      <c r="I122" s="6"/>
    </row>
    <row r="123" spans="6:9" x14ac:dyDescent="0.2">
      <c r="F123" s="6"/>
      <c r="G123" s="6"/>
      <c r="H123" s="6"/>
      <c r="I123" s="6"/>
    </row>
    <row r="124" spans="6:9" x14ac:dyDescent="0.2">
      <c r="F124" s="6"/>
      <c r="G124" s="6"/>
      <c r="H124" s="6"/>
      <c r="I124" s="6"/>
    </row>
    <row r="125" spans="6:9" x14ac:dyDescent="0.2">
      <c r="F125" s="6"/>
      <c r="G125" s="6"/>
      <c r="H125" s="6"/>
      <c r="I125" s="6"/>
    </row>
    <row r="126" spans="6:9" x14ac:dyDescent="0.2">
      <c r="F126" s="6"/>
      <c r="G126" s="6"/>
      <c r="H126" s="6"/>
      <c r="I126" s="6"/>
    </row>
    <row r="127" spans="6:9" x14ac:dyDescent="0.2">
      <c r="F127" s="6"/>
      <c r="G127" s="6"/>
      <c r="H127" s="6"/>
      <c r="I127" s="6"/>
    </row>
    <row r="128" spans="6:9" x14ac:dyDescent="0.2">
      <c r="F128" s="6"/>
      <c r="G128" s="6"/>
      <c r="H128" s="6"/>
      <c r="I128" s="6"/>
    </row>
    <row r="129" spans="6:9" x14ac:dyDescent="0.2">
      <c r="F129" s="6"/>
      <c r="G129" s="6"/>
      <c r="H129" s="6"/>
      <c r="I129" s="6"/>
    </row>
    <row r="130" spans="6:9" x14ac:dyDescent="0.2">
      <c r="F130" s="6"/>
      <c r="G130" s="6"/>
      <c r="H130" s="6"/>
      <c r="I130" s="6"/>
    </row>
    <row r="131" spans="6:9" x14ac:dyDescent="0.2">
      <c r="F131" s="6"/>
      <c r="G131" s="6"/>
      <c r="H131" s="6"/>
      <c r="I131" s="6"/>
    </row>
    <row r="132" spans="6:9" x14ac:dyDescent="0.2">
      <c r="F132" s="6"/>
      <c r="G132" s="6"/>
      <c r="H132" s="6"/>
      <c r="I132" s="6"/>
    </row>
    <row r="133" spans="6:9" x14ac:dyDescent="0.2">
      <c r="F133" s="6"/>
      <c r="G133" s="6"/>
      <c r="H133" s="6"/>
      <c r="I133" s="6"/>
    </row>
    <row r="134" spans="6:9" x14ac:dyDescent="0.2">
      <c r="F134" s="6"/>
      <c r="G134" s="6"/>
      <c r="H134" s="6"/>
      <c r="I134" s="6"/>
    </row>
    <row r="135" spans="6:9" x14ac:dyDescent="0.2">
      <c r="F135" s="6"/>
      <c r="G135" s="6"/>
      <c r="H135" s="6"/>
      <c r="I135" s="6"/>
    </row>
    <row r="136" spans="6:9" x14ac:dyDescent="0.2">
      <c r="F136" s="6"/>
      <c r="G136" s="6"/>
      <c r="H136" s="6"/>
      <c r="I136" s="6"/>
    </row>
    <row r="137" spans="6:9" x14ac:dyDescent="0.2">
      <c r="F137" s="6"/>
      <c r="G137" s="6"/>
      <c r="H137" s="6"/>
      <c r="I137" s="6"/>
    </row>
    <row r="138" spans="6:9" x14ac:dyDescent="0.2">
      <c r="F138" s="6"/>
      <c r="G138" s="6"/>
      <c r="H138" s="6"/>
      <c r="I138" s="6"/>
    </row>
    <row r="139" spans="6:9" x14ac:dyDescent="0.2">
      <c r="F139" s="6"/>
      <c r="G139" s="6"/>
      <c r="H139" s="6"/>
      <c r="I139" s="6"/>
    </row>
    <row r="140" spans="6:9" x14ac:dyDescent="0.2">
      <c r="F140" s="6"/>
      <c r="G140" s="6"/>
      <c r="H140" s="6"/>
      <c r="I140" s="6"/>
    </row>
    <row r="141" spans="6:9" x14ac:dyDescent="0.2">
      <c r="F141" s="6"/>
      <c r="G141" s="6"/>
      <c r="H141" s="6"/>
      <c r="I141" s="6"/>
    </row>
    <row r="142" spans="6:9" x14ac:dyDescent="0.2">
      <c r="F142" s="6"/>
      <c r="G142" s="6"/>
      <c r="H142" s="6"/>
      <c r="I142" s="6"/>
    </row>
    <row r="143" spans="6:9" x14ac:dyDescent="0.2">
      <c r="F143" s="6"/>
      <c r="G143" s="6"/>
      <c r="H143" s="6"/>
      <c r="I143" s="6"/>
    </row>
    <row r="144" spans="6:9" x14ac:dyDescent="0.2">
      <c r="F144" s="6"/>
      <c r="G144" s="6"/>
      <c r="H144" s="6"/>
      <c r="I144" s="6"/>
    </row>
    <row r="145" spans="6:9" x14ac:dyDescent="0.2">
      <c r="F145" s="6"/>
      <c r="G145" s="6"/>
      <c r="H145" s="6"/>
      <c r="I145" s="6"/>
    </row>
    <row r="146" spans="6:9" x14ac:dyDescent="0.2">
      <c r="F146" s="6"/>
      <c r="G146" s="6"/>
      <c r="H146" s="6"/>
      <c r="I146" s="6"/>
    </row>
    <row r="147" spans="6:9" x14ac:dyDescent="0.2">
      <c r="F147" s="6"/>
      <c r="G147" s="6"/>
      <c r="H147" s="6"/>
      <c r="I147" s="6"/>
    </row>
    <row r="148" spans="6:9" x14ac:dyDescent="0.2">
      <c r="F148" s="6"/>
      <c r="G148" s="6"/>
      <c r="H148" s="6"/>
      <c r="I148" s="6"/>
    </row>
    <row r="149" spans="6:9" x14ac:dyDescent="0.2">
      <c r="F149" s="6"/>
      <c r="G149" s="6"/>
      <c r="H149" s="6"/>
      <c r="I149" s="6"/>
    </row>
    <row r="150" spans="6:9" x14ac:dyDescent="0.2">
      <c r="F150" s="6"/>
      <c r="G150" s="6"/>
      <c r="H150" s="6"/>
      <c r="I150" s="6"/>
    </row>
    <row r="151" spans="6:9" x14ac:dyDescent="0.2">
      <c r="F151" s="6"/>
      <c r="G151" s="6"/>
      <c r="H151" s="6"/>
      <c r="I151" s="6"/>
    </row>
    <row r="152" spans="6:9" x14ac:dyDescent="0.2">
      <c r="F152" s="6"/>
      <c r="G152" s="6"/>
      <c r="H152" s="6"/>
      <c r="I152" s="6"/>
    </row>
    <row r="153" spans="6:9" x14ac:dyDescent="0.2">
      <c r="F153" s="6"/>
      <c r="G153" s="6"/>
      <c r="H153" s="6"/>
      <c r="I153" s="6"/>
    </row>
    <row r="154" spans="6:9" x14ac:dyDescent="0.2">
      <c r="F154" s="6"/>
      <c r="G154" s="6"/>
      <c r="H154" s="6"/>
      <c r="I154" s="6"/>
    </row>
    <row r="155" spans="6:9" x14ac:dyDescent="0.2">
      <c r="F155" s="6"/>
      <c r="G155" s="6"/>
      <c r="H155" s="6"/>
      <c r="I155" s="6"/>
    </row>
  </sheetData>
  <mergeCells count="3">
    <mergeCell ref="V8:X8"/>
    <mergeCell ref="V6:X6"/>
    <mergeCell ref="V7:X7"/>
  </mergeCells>
  <pageMargins left="0.75" right="0.75" top="1" bottom="1" header="0.5" footer="0.5"/>
  <headerFooter alignWithMargins="0"/>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3"/>
  <dimension ref="A1:AE155"/>
  <sheetViews>
    <sheetView showGridLines="0" showRowColHeaders="0" zoomScale="90" zoomScaleNormal="90" zoomScalePageLayoutView="90" workbookViewId="0">
      <selection activeCell="E44" sqref="E44"/>
    </sheetView>
  </sheetViews>
  <sheetFormatPr defaultColWidth="8.7109375" defaultRowHeight="12.75" x14ac:dyDescent="0.2"/>
  <cols>
    <col min="1" max="1" width="2.7109375" customWidth="1"/>
    <col min="2" max="2" width="9.7109375" customWidth="1"/>
    <col min="3" max="3" width="20.7109375" customWidth="1"/>
    <col min="4" max="4" width="54.7109375" customWidth="1"/>
    <col min="5" max="9" width="8.7109375" customWidth="1"/>
    <col min="10" max="10" width="3.7109375" customWidth="1"/>
    <col min="11" max="11" width="8.28515625" bestFit="1" customWidth="1"/>
    <col min="12" max="12" width="7.42578125" bestFit="1" customWidth="1"/>
    <col min="13" max="13" width="13.140625" bestFit="1" customWidth="1"/>
  </cols>
  <sheetData>
    <row r="1" spans="1:31" ht="15.75" x14ac:dyDescent="0.25">
      <c r="A1" s="3"/>
      <c r="B1" s="33" t="s">
        <v>6</v>
      </c>
      <c r="C1" s="33" t="str">
        <f>user7</f>
        <v>Eta</v>
      </c>
      <c r="D1" s="3"/>
      <c r="E1" s="3"/>
      <c r="F1" s="5"/>
      <c r="G1" s="5"/>
      <c r="H1" s="5"/>
      <c r="I1" s="5"/>
      <c r="K1" s="3"/>
      <c r="L1" s="3"/>
      <c r="M1" s="3"/>
      <c r="N1" s="3"/>
      <c r="O1" s="3"/>
      <c r="P1" s="3"/>
      <c r="Q1" s="3"/>
      <c r="R1" s="3"/>
      <c r="S1" s="3"/>
      <c r="T1" s="3"/>
      <c r="U1" s="3"/>
      <c r="V1" s="3"/>
      <c r="W1" s="3"/>
      <c r="X1" s="3"/>
      <c r="Y1" s="3"/>
      <c r="Z1" s="3"/>
      <c r="AA1" s="3"/>
      <c r="AB1" s="3"/>
      <c r="AC1" s="3"/>
      <c r="AD1" s="3"/>
      <c r="AE1" s="3"/>
    </row>
    <row r="2" spans="1:31" ht="15.75" x14ac:dyDescent="0.25">
      <c r="A2" s="3"/>
      <c r="B2" s="4"/>
      <c r="C2" s="3"/>
      <c r="D2" s="3"/>
      <c r="E2" s="3"/>
      <c r="F2" s="5"/>
      <c r="G2" s="5"/>
      <c r="H2" s="5"/>
      <c r="I2" s="5"/>
      <c r="K2" s="3"/>
      <c r="L2" s="3"/>
      <c r="M2" s="3"/>
      <c r="N2" s="3"/>
      <c r="O2" s="3"/>
      <c r="P2" s="3"/>
      <c r="Q2" s="3"/>
      <c r="R2" s="3"/>
      <c r="S2" s="3"/>
      <c r="T2" s="3"/>
      <c r="U2" s="3"/>
      <c r="V2" s="3"/>
      <c r="W2" s="3"/>
      <c r="X2" s="3"/>
      <c r="Y2" s="3"/>
      <c r="Z2" s="3"/>
      <c r="AA2" s="3"/>
      <c r="AB2" s="3"/>
      <c r="AC2" s="3"/>
      <c r="AD2" s="3"/>
      <c r="AE2" s="3"/>
    </row>
    <row r="3" spans="1:31" ht="15.75" x14ac:dyDescent="0.25">
      <c r="A3" s="3"/>
      <c r="B3" s="4"/>
      <c r="C3" s="3"/>
      <c r="D3" s="3"/>
      <c r="E3" s="3"/>
      <c r="F3" s="5"/>
      <c r="G3" s="5"/>
      <c r="H3" s="5"/>
      <c r="I3" s="5"/>
      <c r="L3" s="3"/>
      <c r="M3" s="3"/>
      <c r="N3" s="3"/>
      <c r="O3" s="3"/>
      <c r="P3" s="3"/>
      <c r="Q3" s="3"/>
      <c r="R3" s="3"/>
      <c r="S3" s="3"/>
      <c r="T3" s="3"/>
      <c r="U3" s="3"/>
      <c r="V3" s="3"/>
      <c r="W3" s="3"/>
      <c r="X3" s="3"/>
      <c r="Y3" s="3"/>
      <c r="Z3" s="3"/>
      <c r="AA3" s="3"/>
      <c r="AB3" s="3"/>
      <c r="AC3" s="3"/>
      <c r="AD3" s="3"/>
      <c r="AE3" s="3"/>
    </row>
    <row r="4" spans="1:31" ht="15.75" x14ac:dyDescent="0.25">
      <c r="A4" s="3"/>
      <c r="B4" s="4"/>
      <c r="C4" s="3"/>
      <c r="D4" s="3"/>
      <c r="E4" s="3"/>
      <c r="F4" s="5"/>
      <c r="G4" s="5"/>
      <c r="H4" s="5"/>
      <c r="I4" s="5"/>
      <c r="K4" s="26"/>
      <c r="L4" s="26"/>
      <c r="M4" s="26"/>
      <c r="N4" s="26"/>
      <c r="O4" s="26"/>
      <c r="P4" s="3"/>
      <c r="Q4" s="3"/>
      <c r="R4" s="3"/>
      <c r="S4" s="3"/>
      <c r="T4" s="3"/>
      <c r="U4" s="3"/>
      <c r="V4" s="3"/>
      <c r="W4" s="3"/>
      <c r="X4" s="3"/>
      <c r="Y4" s="3"/>
      <c r="Z4" s="3"/>
      <c r="AA4" s="3"/>
      <c r="AB4" s="3"/>
      <c r="AC4" s="3"/>
      <c r="AD4" s="3"/>
      <c r="AE4" s="3"/>
    </row>
    <row r="5" spans="1:31" ht="16.5" thickBot="1" x14ac:dyDescent="0.3">
      <c r="A5" s="3"/>
      <c r="B5" s="4"/>
      <c r="C5" s="3"/>
      <c r="D5" s="3"/>
      <c r="E5" s="3"/>
      <c r="F5" s="5"/>
      <c r="G5" s="5"/>
      <c r="H5" s="5"/>
      <c r="I5" s="5"/>
      <c r="K5" s="26"/>
      <c r="L5" s="3"/>
      <c r="M5" s="26"/>
      <c r="N5" s="26"/>
      <c r="O5" s="26"/>
      <c r="P5" s="3"/>
      <c r="Q5" s="3"/>
      <c r="R5" s="3"/>
      <c r="S5" s="3"/>
      <c r="T5" s="3"/>
      <c r="U5" s="3"/>
      <c r="V5" s="3"/>
      <c r="W5" s="3"/>
      <c r="X5" s="3"/>
      <c r="Y5" s="3"/>
      <c r="Z5" s="3"/>
      <c r="AA5" s="3"/>
      <c r="AB5" s="3"/>
      <c r="AC5" s="3"/>
      <c r="AD5" s="3"/>
      <c r="AE5" s="3"/>
    </row>
    <row r="6" spans="1:31" ht="15.75" x14ac:dyDescent="0.25">
      <c r="A6" s="3"/>
      <c r="B6" s="4"/>
      <c r="C6" s="3"/>
      <c r="D6" s="3"/>
      <c r="E6" s="3"/>
      <c r="F6" s="5"/>
      <c r="G6" s="5"/>
      <c r="H6" s="5"/>
      <c r="I6" s="5"/>
      <c r="L6" s="26"/>
      <c r="M6" s="26"/>
      <c r="N6" s="26"/>
      <c r="O6" s="26"/>
      <c r="P6" s="3"/>
      <c r="Q6" s="3"/>
      <c r="R6" s="3"/>
      <c r="S6" s="3"/>
      <c r="T6" s="3"/>
      <c r="U6" s="3"/>
      <c r="V6" s="190" t="s">
        <v>34</v>
      </c>
      <c r="W6" s="191"/>
      <c r="X6" s="192"/>
      <c r="Y6" s="3"/>
      <c r="Z6" s="3"/>
      <c r="AA6" s="3"/>
      <c r="AB6" s="3"/>
      <c r="AC6" s="3"/>
      <c r="AD6" s="3"/>
      <c r="AE6" s="3"/>
    </row>
    <row r="7" spans="1:31" ht="15.75" x14ac:dyDescent="0.25">
      <c r="A7" s="3"/>
      <c r="B7" s="3"/>
      <c r="C7" s="3"/>
      <c r="D7" s="3"/>
      <c r="E7" s="3"/>
      <c r="F7" s="3"/>
      <c r="G7" s="3"/>
      <c r="H7" s="3"/>
      <c r="I7" s="3"/>
      <c r="K7" s="27"/>
      <c r="L7" s="27"/>
      <c r="M7" s="27"/>
      <c r="N7" s="26"/>
      <c r="O7" s="26"/>
      <c r="P7" s="3"/>
      <c r="Q7" s="3"/>
      <c r="R7" s="3"/>
      <c r="S7" s="3"/>
      <c r="T7" s="3"/>
      <c r="U7" s="3"/>
      <c r="V7" s="187" t="s">
        <v>35</v>
      </c>
      <c r="W7" s="188"/>
      <c r="X7" s="189"/>
      <c r="Y7" s="3"/>
      <c r="Z7" s="3"/>
      <c r="AA7" s="3"/>
      <c r="AB7" s="3"/>
      <c r="AC7" s="3"/>
      <c r="AD7" s="3"/>
      <c r="AE7" s="3"/>
    </row>
    <row r="8" spans="1:31" ht="15.75" x14ac:dyDescent="0.25">
      <c r="F8" s="48" t="str">
        <f>Facilitator!$D$34</f>
        <v>Cost</v>
      </c>
      <c r="G8" s="48" t="str">
        <f>Facilitator!$D$35</f>
        <v>Revenue</v>
      </c>
      <c r="H8" s="48" t="str">
        <f>Facilitator!$D$36</f>
        <v xml:space="preserve">Mission </v>
      </c>
      <c r="I8" s="48" t="str">
        <f>Facilitator!$D$37</f>
        <v>Merit</v>
      </c>
      <c r="K8" s="15"/>
      <c r="L8" s="15"/>
      <c r="M8" s="15"/>
      <c r="N8" s="14"/>
      <c r="O8" s="14"/>
      <c r="V8" s="187" t="s">
        <v>30</v>
      </c>
      <c r="W8" s="188"/>
      <c r="X8" s="189"/>
    </row>
    <row r="9" spans="1:31" x14ac:dyDescent="0.2">
      <c r="B9" s="32" t="s">
        <v>0</v>
      </c>
      <c r="C9" s="32" t="s">
        <v>1</v>
      </c>
      <c r="D9" s="32" t="s">
        <v>2</v>
      </c>
      <c r="F9" s="48" t="str">
        <f>Facilitator!$F$34</f>
        <v>in $1000's</v>
      </c>
      <c r="G9" s="48" t="str">
        <f>Facilitator!$F$35</f>
        <v>in $1000's</v>
      </c>
      <c r="H9" s="49" t="s">
        <v>7</v>
      </c>
      <c r="I9" s="49" t="s">
        <v>8</v>
      </c>
      <c r="K9" s="15"/>
      <c r="L9" s="20"/>
      <c r="M9" s="20"/>
      <c r="N9" s="14"/>
      <c r="O9" s="14"/>
      <c r="V9" s="87" t="s">
        <v>33</v>
      </c>
      <c r="W9" s="15"/>
      <c r="X9" s="88" t="s">
        <v>32</v>
      </c>
    </row>
    <row r="10" spans="1:31" x14ac:dyDescent="0.2">
      <c r="B10" s="1"/>
      <c r="C10" s="1"/>
      <c r="D10" s="1"/>
      <c r="E10" s="1"/>
      <c r="F10" s="7"/>
      <c r="G10" s="8"/>
      <c r="H10" s="7"/>
      <c r="I10" s="7"/>
      <c r="K10" s="15"/>
      <c r="L10" s="15"/>
      <c r="M10" s="15"/>
      <c r="N10" s="14"/>
      <c r="O10" s="14"/>
      <c r="V10" s="18"/>
      <c r="W10" s="15"/>
      <c r="X10" s="19"/>
    </row>
    <row r="11" spans="1:31" ht="15.75" x14ac:dyDescent="0.25">
      <c r="B11" s="42">
        <v>1</v>
      </c>
      <c r="C11" s="42" t="str">
        <f>IF(ISTEXT(act_1)=TRUE,act_1,"")</f>
        <v/>
      </c>
      <c r="D11" s="42" t="str">
        <f>IF(ISTEXT(act_1_desc)=TRUE,act_1_desc,"")</f>
        <v>permanent exhibits</v>
      </c>
      <c r="E11" s="43"/>
      <c r="F11" s="72"/>
      <c r="G11" s="78"/>
      <c r="H11" s="44"/>
      <c r="I11" s="44"/>
      <c r="K11" s="16"/>
      <c r="L11" s="15"/>
      <c r="M11" s="15"/>
      <c r="N11" s="14"/>
      <c r="O11" s="14"/>
      <c r="V11" s="89">
        <f>G11-F11</f>
        <v>0</v>
      </c>
      <c r="W11" s="15"/>
      <c r="X11" s="90" t="e">
        <f>G11/F11</f>
        <v>#DIV/0!</v>
      </c>
    </row>
    <row r="12" spans="1:31" x14ac:dyDescent="0.2">
      <c r="B12" s="1"/>
      <c r="C12" s="1"/>
      <c r="D12" s="1"/>
      <c r="E12" s="1"/>
      <c r="F12" s="73"/>
      <c r="G12" s="79"/>
      <c r="H12" s="7"/>
      <c r="I12" s="7"/>
      <c r="K12" s="16"/>
      <c r="L12" s="15"/>
      <c r="M12" s="15"/>
      <c r="N12" s="14"/>
      <c r="O12" s="14"/>
      <c r="V12" s="89"/>
      <c r="W12" s="15"/>
      <c r="X12" s="90"/>
    </row>
    <row r="13" spans="1:31" x14ac:dyDescent="0.2">
      <c r="B13" s="2"/>
      <c r="C13" s="2"/>
      <c r="D13" s="2"/>
      <c r="E13" s="2"/>
      <c r="F13" s="74"/>
      <c r="G13" s="80"/>
      <c r="H13" s="9"/>
      <c r="I13" s="9"/>
      <c r="K13" s="16"/>
      <c r="L13" s="15"/>
      <c r="M13" s="15"/>
      <c r="N13" s="14"/>
      <c r="O13" s="14"/>
      <c r="V13" s="89"/>
      <c r="W13" s="15"/>
      <c r="X13" s="90"/>
    </row>
    <row r="14" spans="1:31" ht="15.75" x14ac:dyDescent="0.25">
      <c r="B14" s="45">
        <v>2</v>
      </c>
      <c r="C14" s="45" t="str">
        <f>IF(ISTEXT(act_2)=TRUE,act_2,"")</f>
        <v/>
      </c>
      <c r="D14" s="45" t="str">
        <f>IF(ISTEXT(act_2_desc)=TRUE,act_2_desc,"")</f>
        <v>special exhibitions</v>
      </c>
      <c r="E14" s="46"/>
      <c r="F14" s="75"/>
      <c r="G14" s="81"/>
      <c r="H14" s="47"/>
      <c r="I14" s="47"/>
      <c r="K14" s="16"/>
      <c r="L14" s="15"/>
      <c r="M14" s="15"/>
      <c r="N14" s="14"/>
      <c r="O14" s="14"/>
      <c r="V14" s="89">
        <f>G14-F14</f>
        <v>0</v>
      </c>
      <c r="W14" s="15"/>
      <c r="X14" s="90" t="e">
        <f>G14/F14</f>
        <v>#DIV/0!</v>
      </c>
    </row>
    <row r="15" spans="1:31" x14ac:dyDescent="0.2">
      <c r="B15" s="2"/>
      <c r="C15" s="2"/>
      <c r="D15" s="2"/>
      <c r="E15" s="2"/>
      <c r="F15" s="74"/>
      <c r="G15" s="80"/>
      <c r="H15" s="9"/>
      <c r="I15" s="9"/>
      <c r="K15" s="16"/>
      <c r="L15" s="15"/>
      <c r="M15" s="15"/>
      <c r="N15" s="14"/>
      <c r="O15" s="14"/>
      <c r="V15" s="89"/>
      <c r="W15" s="15"/>
      <c r="X15" s="90"/>
    </row>
    <row r="16" spans="1:31" x14ac:dyDescent="0.2">
      <c r="B16" s="1"/>
      <c r="C16" s="1"/>
      <c r="D16" s="1"/>
      <c r="E16" s="1"/>
      <c r="F16" s="73"/>
      <c r="G16" s="79"/>
      <c r="H16" s="7"/>
      <c r="I16" s="7"/>
      <c r="K16" s="16"/>
      <c r="L16" s="15"/>
      <c r="M16" s="15"/>
      <c r="N16" s="14"/>
      <c r="O16" s="14"/>
      <c r="V16" s="89"/>
      <c r="W16" s="15"/>
      <c r="X16" s="90"/>
    </row>
    <row r="17" spans="2:24" ht="15.75" x14ac:dyDescent="0.25">
      <c r="B17" s="42">
        <v>3</v>
      </c>
      <c r="C17" s="42" t="str">
        <f>IF(ISTEXT(act_3)=TRUE,act_3,"")</f>
        <v/>
      </c>
      <c r="D17" s="42" t="str">
        <f>IF(ISTEXT(act_3_desc)=TRUE,act_3_desc,"")</f>
        <v>collections/conservation</v>
      </c>
      <c r="E17" s="43"/>
      <c r="F17" s="72"/>
      <c r="G17" s="78"/>
      <c r="H17" s="44"/>
      <c r="I17" s="44"/>
      <c r="K17" s="16"/>
      <c r="L17" s="15"/>
      <c r="M17" s="15"/>
      <c r="N17" s="14"/>
      <c r="O17" s="14"/>
      <c r="V17" s="89">
        <f>G17-F17</f>
        <v>0</v>
      </c>
      <c r="W17" s="15"/>
      <c r="X17" s="90" t="e">
        <f>G17/F17</f>
        <v>#DIV/0!</v>
      </c>
    </row>
    <row r="18" spans="2:24" x14ac:dyDescent="0.2">
      <c r="B18" s="1"/>
      <c r="C18" s="1"/>
      <c r="D18" s="1"/>
      <c r="E18" s="1"/>
      <c r="F18" s="73"/>
      <c r="G18" s="79"/>
      <c r="H18" s="7"/>
      <c r="I18" s="7"/>
      <c r="K18" s="16"/>
      <c r="L18" s="15"/>
      <c r="M18" s="15"/>
      <c r="N18" s="14"/>
      <c r="O18" s="14"/>
      <c r="V18" s="89"/>
      <c r="W18" s="15"/>
      <c r="X18" s="90"/>
    </row>
    <row r="19" spans="2:24" x14ac:dyDescent="0.2">
      <c r="B19" s="2"/>
      <c r="C19" s="2"/>
      <c r="D19" s="2"/>
      <c r="E19" s="2"/>
      <c r="F19" s="74"/>
      <c r="G19" s="80"/>
      <c r="H19" s="9"/>
      <c r="I19" s="9"/>
      <c r="K19" s="16"/>
      <c r="L19" s="15"/>
      <c r="M19" s="15"/>
      <c r="N19" s="14"/>
      <c r="O19" s="14"/>
      <c r="V19" s="89"/>
      <c r="W19" s="15"/>
      <c r="X19" s="90"/>
    </row>
    <row r="20" spans="2:24" ht="15.75" x14ac:dyDescent="0.25">
      <c r="B20" s="45">
        <v>4</v>
      </c>
      <c r="C20" s="45" t="str">
        <f>IF(ISTEXT(act_4)=TRUE,act_4,"")</f>
        <v/>
      </c>
      <c r="D20" s="45" t="str">
        <f>IF(ISTEXT(act_4_desc)=TRUE,act_4_desc,"")</f>
        <v>public programs</v>
      </c>
      <c r="E20" s="46"/>
      <c r="F20" s="75"/>
      <c r="G20" s="81"/>
      <c r="H20" s="47"/>
      <c r="I20" s="47"/>
      <c r="K20" s="16"/>
      <c r="L20" s="15"/>
      <c r="M20" s="15"/>
      <c r="N20" s="14"/>
      <c r="O20" s="14"/>
      <c r="V20" s="89">
        <f>G20-F20</f>
        <v>0</v>
      </c>
      <c r="W20" s="15"/>
      <c r="X20" s="90" t="e">
        <f>G20/F20</f>
        <v>#DIV/0!</v>
      </c>
    </row>
    <row r="21" spans="2:24" x14ac:dyDescent="0.2">
      <c r="B21" s="2"/>
      <c r="C21" s="2"/>
      <c r="D21" s="2"/>
      <c r="E21" s="2"/>
      <c r="F21" s="74"/>
      <c r="G21" s="80"/>
      <c r="H21" s="9"/>
      <c r="I21" s="9"/>
      <c r="K21" s="16"/>
      <c r="L21" s="15"/>
      <c r="M21" s="15"/>
      <c r="N21" s="14"/>
      <c r="O21" s="14"/>
      <c r="V21" s="89"/>
      <c r="W21" s="15"/>
      <c r="X21" s="90"/>
    </row>
    <row r="22" spans="2:24" x14ac:dyDescent="0.2">
      <c r="B22" s="1"/>
      <c r="C22" s="1"/>
      <c r="D22" s="1"/>
      <c r="E22" s="1"/>
      <c r="F22" s="73"/>
      <c r="G22" s="79"/>
      <c r="H22" s="7"/>
      <c r="I22" s="7"/>
      <c r="K22" s="16"/>
      <c r="L22" s="15"/>
      <c r="M22" s="15"/>
      <c r="N22" s="14"/>
      <c r="O22" s="14"/>
      <c r="V22" s="89"/>
      <c r="W22" s="15"/>
      <c r="X22" s="90"/>
    </row>
    <row r="23" spans="2:24" ht="15.75" x14ac:dyDescent="0.25">
      <c r="B23" s="42">
        <v>5</v>
      </c>
      <c r="C23" s="42" t="str">
        <f>IF(ISTEXT(act_5)=TRUE,act_5,"")</f>
        <v/>
      </c>
      <c r="D23" s="42" t="str">
        <f>IF(ISTEXT(act_5_desc)=TRUE,act_5_desc,"")</f>
        <v>education</v>
      </c>
      <c r="E23" s="43"/>
      <c r="F23" s="72"/>
      <c r="G23" s="78"/>
      <c r="H23" s="44"/>
      <c r="I23" s="44"/>
      <c r="K23" s="16"/>
      <c r="L23" s="15"/>
      <c r="M23" s="15"/>
      <c r="N23" s="14"/>
      <c r="O23" s="14"/>
      <c r="V23" s="89">
        <f>G23-F23</f>
        <v>0</v>
      </c>
      <c r="W23" s="15"/>
      <c r="X23" s="90" t="e">
        <f>G23/F23</f>
        <v>#DIV/0!</v>
      </c>
    </row>
    <row r="24" spans="2:24" x14ac:dyDescent="0.2">
      <c r="B24" s="1"/>
      <c r="C24" s="1"/>
      <c r="D24" s="1"/>
      <c r="E24" s="1"/>
      <c r="F24" s="73"/>
      <c r="G24" s="79"/>
      <c r="H24" s="7"/>
      <c r="I24" s="7"/>
      <c r="K24" s="16"/>
      <c r="L24" s="15"/>
      <c r="M24" s="15"/>
      <c r="N24" s="14"/>
      <c r="O24" s="14"/>
      <c r="V24" s="89"/>
      <c r="W24" s="15"/>
      <c r="X24" s="90"/>
    </row>
    <row r="25" spans="2:24" x14ac:dyDescent="0.2">
      <c r="B25" s="2"/>
      <c r="C25" s="2"/>
      <c r="D25" s="2"/>
      <c r="E25" s="2"/>
      <c r="F25" s="74"/>
      <c r="G25" s="80"/>
      <c r="H25" s="9"/>
      <c r="I25" s="9"/>
      <c r="K25" s="16"/>
      <c r="L25" s="15"/>
      <c r="M25" s="15"/>
      <c r="N25" s="14"/>
      <c r="O25" s="14"/>
      <c r="V25" s="89"/>
      <c r="W25" s="15"/>
      <c r="X25" s="90"/>
    </row>
    <row r="26" spans="2:24" ht="15.75" x14ac:dyDescent="0.25">
      <c r="B26" s="45">
        <v>6</v>
      </c>
      <c r="C26" s="45" t="str">
        <f>IF(ISTEXT(act_6)=TRUE,act_6,"")</f>
        <v/>
      </c>
      <c r="D26" s="45" t="str">
        <f>IF(ISTEXT(act_6_desc)=TRUE,act_6_desc,"")</f>
        <v>research</v>
      </c>
      <c r="E26" s="46"/>
      <c r="F26" s="75"/>
      <c r="G26" s="81"/>
      <c r="H26" s="47"/>
      <c r="I26" s="47"/>
      <c r="K26" s="16"/>
      <c r="L26" s="15"/>
      <c r="M26" s="15"/>
      <c r="N26" s="14"/>
      <c r="O26" s="14"/>
      <c r="V26" s="89">
        <f>G26-F26</f>
        <v>0</v>
      </c>
      <c r="W26" s="15"/>
      <c r="X26" s="90" t="e">
        <f>G26/F26</f>
        <v>#DIV/0!</v>
      </c>
    </row>
    <row r="27" spans="2:24" x14ac:dyDescent="0.2">
      <c r="B27" s="2"/>
      <c r="C27" s="2"/>
      <c r="D27" s="2"/>
      <c r="E27" s="30"/>
      <c r="F27" s="76"/>
      <c r="G27" s="82"/>
      <c r="H27" s="13"/>
      <c r="I27" s="13"/>
      <c r="K27" s="16"/>
      <c r="L27" s="15"/>
      <c r="M27" s="15"/>
      <c r="N27" s="14"/>
      <c r="O27" s="14"/>
      <c r="V27" s="89"/>
      <c r="W27" s="15"/>
      <c r="X27" s="90"/>
    </row>
    <row r="28" spans="2:24" x14ac:dyDescent="0.2">
      <c r="B28" s="1"/>
      <c r="C28" s="1"/>
      <c r="D28" s="1"/>
      <c r="E28" s="28"/>
      <c r="F28" s="77"/>
      <c r="G28" s="83"/>
      <c r="H28" s="12"/>
      <c r="I28" s="12"/>
      <c r="K28" s="16"/>
      <c r="L28" s="15"/>
      <c r="M28" s="15"/>
      <c r="N28" s="14"/>
      <c r="O28" s="14"/>
      <c r="V28" s="89"/>
      <c r="W28" s="15"/>
      <c r="X28" s="90"/>
    </row>
    <row r="29" spans="2:24" ht="15.75" x14ac:dyDescent="0.25">
      <c r="B29" s="42">
        <v>7</v>
      </c>
      <c r="C29" s="42" t="str">
        <f>IF(ISTEXT(act_7)=TRUE,act_7,"")</f>
        <v/>
      </c>
      <c r="D29" s="42" t="str">
        <f>IF(ISTEXT(act_7_desc)=TRUE,act_7_desc,"")</f>
        <v>administration</v>
      </c>
      <c r="E29" s="43"/>
      <c r="F29" s="72"/>
      <c r="G29" s="78"/>
      <c r="H29" s="44"/>
      <c r="I29" s="44"/>
      <c r="K29" s="16"/>
      <c r="L29" s="15"/>
      <c r="M29" s="15"/>
      <c r="N29" s="14"/>
      <c r="O29" s="14"/>
      <c r="V29" s="89">
        <f>G29-F29</f>
        <v>0</v>
      </c>
      <c r="W29" s="15"/>
      <c r="X29" s="90" t="e">
        <f>G29/F29</f>
        <v>#DIV/0!</v>
      </c>
    </row>
    <row r="30" spans="2:24" x14ac:dyDescent="0.2">
      <c r="B30" s="1"/>
      <c r="C30" s="1"/>
      <c r="D30" s="1"/>
      <c r="E30" s="28"/>
      <c r="F30" s="77"/>
      <c r="G30" s="83"/>
      <c r="H30" s="12"/>
      <c r="I30" s="12"/>
      <c r="K30" s="16"/>
      <c r="L30" s="15"/>
      <c r="M30" s="15"/>
      <c r="N30" s="14"/>
      <c r="O30" s="14"/>
      <c r="V30" s="89"/>
      <c r="W30" s="15"/>
      <c r="X30" s="90"/>
    </row>
    <row r="31" spans="2:24" x14ac:dyDescent="0.2">
      <c r="B31" s="2"/>
      <c r="C31" s="2"/>
      <c r="D31" s="2"/>
      <c r="E31" s="30"/>
      <c r="F31" s="76"/>
      <c r="G31" s="82"/>
      <c r="H31" s="13"/>
      <c r="I31" s="13"/>
      <c r="K31" s="16"/>
      <c r="L31" s="15"/>
      <c r="M31" s="15"/>
      <c r="N31" s="14"/>
      <c r="O31" s="14"/>
      <c r="V31" s="89"/>
      <c r="W31" s="15"/>
      <c r="X31" s="90"/>
    </row>
    <row r="32" spans="2:24" ht="15.75" x14ac:dyDescent="0.25">
      <c r="B32" s="45">
        <v>8</v>
      </c>
      <c r="C32" s="45" t="str">
        <f>IF(ISTEXT(act_8)=TRUE,act_8,"")</f>
        <v/>
      </c>
      <c r="D32" s="45" t="str">
        <f>IF(ISTEXT(act_8_desc)=TRUE,act_8_desc,"")</f>
        <v>development</v>
      </c>
      <c r="E32" s="46"/>
      <c r="F32" s="75"/>
      <c r="G32" s="81"/>
      <c r="H32" s="47"/>
      <c r="I32" s="47"/>
      <c r="K32" s="16"/>
      <c r="L32" s="15"/>
      <c r="M32" s="15"/>
      <c r="N32" s="14"/>
      <c r="O32" s="14"/>
      <c r="V32" s="89">
        <f>G32-F32</f>
        <v>0</v>
      </c>
      <c r="W32" s="15"/>
      <c r="X32" s="90" t="e">
        <f>G32/F32</f>
        <v>#DIV/0!</v>
      </c>
    </row>
    <row r="33" spans="2:24" x14ac:dyDescent="0.2">
      <c r="B33" s="2"/>
      <c r="C33" s="2"/>
      <c r="D33" s="2"/>
      <c r="E33" s="30"/>
      <c r="F33" s="76"/>
      <c r="G33" s="82"/>
      <c r="H33" s="13"/>
      <c r="I33" s="13"/>
      <c r="K33" s="16"/>
      <c r="L33" s="15"/>
      <c r="M33" s="15"/>
      <c r="N33" s="14"/>
      <c r="O33" s="14"/>
      <c r="V33" s="89"/>
      <c r="W33" s="15"/>
      <c r="X33" s="90"/>
    </row>
    <row r="34" spans="2:24" x14ac:dyDescent="0.2">
      <c r="B34" s="1"/>
      <c r="C34" s="1"/>
      <c r="D34" s="1"/>
      <c r="E34" s="28"/>
      <c r="F34" s="77"/>
      <c r="G34" s="83"/>
      <c r="H34" s="12"/>
      <c r="I34" s="12"/>
      <c r="K34" s="16"/>
      <c r="L34" s="15"/>
      <c r="M34" s="15"/>
      <c r="N34" s="14"/>
      <c r="O34" s="14"/>
      <c r="V34" s="89"/>
      <c r="W34" s="15"/>
      <c r="X34" s="90"/>
    </row>
    <row r="35" spans="2:24" ht="15.75" x14ac:dyDescent="0.25">
      <c r="B35" s="42">
        <v>9</v>
      </c>
      <c r="C35" s="42" t="str">
        <f>IF(ISTEXT(act_9)=TRUE,act_9,"")</f>
        <v/>
      </c>
      <c r="D35" s="42" t="str">
        <f>IF(ISTEXT(act_9_desc)=TRUE,act_9_desc,"")</f>
        <v>shop</v>
      </c>
      <c r="E35" s="43"/>
      <c r="F35" s="72"/>
      <c r="G35" s="78"/>
      <c r="H35" s="44"/>
      <c r="I35" s="44"/>
      <c r="K35" s="16"/>
      <c r="L35" s="15"/>
      <c r="M35" s="15"/>
      <c r="N35" s="14"/>
      <c r="O35" s="14"/>
      <c r="V35" s="89">
        <f>G35-F35</f>
        <v>0</v>
      </c>
      <c r="W35" s="15"/>
      <c r="X35" s="90" t="e">
        <f>G35/F35</f>
        <v>#DIV/0!</v>
      </c>
    </row>
    <row r="36" spans="2:24" x14ac:dyDescent="0.2">
      <c r="B36" s="1"/>
      <c r="C36" s="1"/>
      <c r="D36" s="1"/>
      <c r="E36" s="28"/>
      <c r="F36" s="77"/>
      <c r="G36" s="83"/>
      <c r="H36" s="12"/>
      <c r="I36" s="12"/>
      <c r="K36" s="16"/>
      <c r="L36" s="15"/>
      <c r="M36" s="15"/>
      <c r="N36" s="14"/>
      <c r="O36" s="14"/>
      <c r="V36" s="89"/>
      <c r="W36" s="15"/>
      <c r="X36" s="90"/>
    </row>
    <row r="37" spans="2:24" x14ac:dyDescent="0.2">
      <c r="B37" s="2"/>
      <c r="C37" s="2"/>
      <c r="D37" s="2"/>
      <c r="E37" s="30"/>
      <c r="F37" s="76"/>
      <c r="G37" s="82"/>
      <c r="H37" s="13"/>
      <c r="I37" s="13"/>
      <c r="K37" s="16"/>
      <c r="L37" s="15"/>
      <c r="M37" s="15"/>
      <c r="N37" s="14"/>
      <c r="O37" s="14"/>
      <c r="V37" s="89"/>
      <c r="W37" s="15"/>
      <c r="X37" s="90"/>
    </row>
    <row r="38" spans="2:24" ht="15.75" x14ac:dyDescent="0.25">
      <c r="B38" s="45">
        <v>10</v>
      </c>
      <c r="C38" s="45" t="str">
        <f>IF(ISTEXT(act_10)=TRUE,act_10,"")</f>
        <v/>
      </c>
      <c r="D38" s="45" t="str">
        <f>IF(ISTEXT(act_10_desc)=TRUE,act_10_desc,"")</f>
        <v>food services</v>
      </c>
      <c r="E38" s="46"/>
      <c r="F38" s="75"/>
      <c r="G38" s="81"/>
      <c r="H38" s="47"/>
      <c r="I38" s="47"/>
      <c r="K38" s="16"/>
      <c r="L38" s="15"/>
      <c r="M38" s="15"/>
      <c r="N38" s="14"/>
      <c r="O38" s="14"/>
      <c r="V38" s="89">
        <f>G38-F38</f>
        <v>0</v>
      </c>
      <c r="W38" s="15"/>
      <c r="X38" s="90" t="e">
        <f>G38/F38</f>
        <v>#DIV/0!</v>
      </c>
    </row>
    <row r="39" spans="2:24" ht="13.5" thickBot="1" x14ac:dyDescent="0.25">
      <c r="B39" s="2"/>
      <c r="C39" s="2"/>
      <c r="D39" s="2"/>
      <c r="E39" s="30"/>
      <c r="F39" s="13"/>
      <c r="G39" s="31"/>
      <c r="H39" s="13"/>
      <c r="I39" s="13"/>
      <c r="K39" s="16"/>
      <c r="L39" s="15"/>
      <c r="M39" s="15"/>
      <c r="N39" s="14"/>
      <c r="O39" s="14"/>
      <c r="V39" s="94"/>
      <c r="W39" s="91"/>
      <c r="X39" s="95"/>
    </row>
    <row r="40" spans="2:24" x14ac:dyDescent="0.2">
      <c r="F40" s="6"/>
      <c r="G40" s="6"/>
      <c r="H40" s="6"/>
      <c r="I40" s="6"/>
      <c r="K40" s="14"/>
      <c r="L40" s="14"/>
      <c r="M40" s="14"/>
      <c r="N40" s="14"/>
      <c r="O40" s="14"/>
    </row>
    <row r="41" spans="2:24" x14ac:dyDescent="0.2">
      <c r="F41" s="6"/>
      <c r="G41" s="6"/>
      <c r="H41" s="6"/>
      <c r="I41" s="6"/>
      <c r="K41" s="16"/>
      <c r="L41" s="22"/>
      <c r="M41" s="22"/>
      <c r="N41" s="14"/>
      <c r="O41" s="14"/>
    </row>
    <row r="42" spans="2:24" x14ac:dyDescent="0.2">
      <c r="F42" s="6"/>
      <c r="G42" s="6"/>
      <c r="H42" s="6"/>
      <c r="I42" s="6"/>
      <c r="K42" s="14"/>
      <c r="L42" s="14"/>
      <c r="M42" s="14"/>
      <c r="N42" s="14"/>
      <c r="O42" s="14"/>
    </row>
    <row r="43" spans="2:24" x14ac:dyDescent="0.2">
      <c r="H43" s="6"/>
      <c r="I43" s="6"/>
      <c r="K43" s="14"/>
      <c r="L43" s="14"/>
      <c r="M43" s="14"/>
      <c r="N43" s="14"/>
      <c r="O43" s="14"/>
    </row>
    <row r="44" spans="2:24" x14ac:dyDescent="0.2">
      <c r="H44" s="6"/>
      <c r="I44" s="6"/>
      <c r="K44" s="14"/>
      <c r="L44" s="14"/>
      <c r="M44" s="14"/>
      <c r="N44" s="14"/>
      <c r="O44" s="14"/>
    </row>
    <row r="45" spans="2:24" x14ac:dyDescent="0.2">
      <c r="H45" s="6"/>
      <c r="I45" s="6"/>
      <c r="K45" s="14"/>
      <c r="L45" s="14"/>
      <c r="M45" s="14"/>
      <c r="N45" s="14"/>
      <c r="O45" s="14"/>
    </row>
    <row r="46" spans="2:24" x14ac:dyDescent="0.2">
      <c r="H46" s="6"/>
      <c r="I46" s="6"/>
    </row>
    <row r="47" spans="2:24" x14ac:dyDescent="0.2">
      <c r="H47" s="6"/>
      <c r="I47" s="6"/>
    </row>
    <row r="48" spans="2:24" x14ac:dyDescent="0.2">
      <c r="H48" s="6"/>
      <c r="I48" s="6"/>
    </row>
    <row r="49" spans="8:9" x14ac:dyDescent="0.2">
      <c r="H49" s="6"/>
      <c r="I49" s="6"/>
    </row>
    <row r="50" spans="8:9" x14ac:dyDescent="0.2">
      <c r="H50" s="6"/>
      <c r="I50" s="6"/>
    </row>
    <row r="51" spans="8:9" x14ac:dyDescent="0.2">
      <c r="H51" s="6"/>
      <c r="I51" s="6"/>
    </row>
    <row r="52" spans="8:9" x14ac:dyDescent="0.2">
      <c r="H52" s="6"/>
      <c r="I52" s="6"/>
    </row>
    <row r="53" spans="8:9" x14ac:dyDescent="0.2">
      <c r="H53" s="6"/>
      <c r="I53" s="6"/>
    </row>
    <row r="54" spans="8:9" x14ac:dyDescent="0.2">
      <c r="H54" s="6"/>
      <c r="I54" s="6"/>
    </row>
    <row r="55" spans="8:9" x14ac:dyDescent="0.2">
      <c r="H55" s="6"/>
      <c r="I55" s="6"/>
    </row>
    <row r="56" spans="8:9" x14ac:dyDescent="0.2">
      <c r="H56" s="6"/>
      <c r="I56" s="6"/>
    </row>
    <row r="57" spans="8:9" x14ac:dyDescent="0.2">
      <c r="H57" s="6"/>
      <c r="I57" s="6"/>
    </row>
    <row r="58" spans="8:9" x14ac:dyDescent="0.2">
      <c r="H58" s="6"/>
      <c r="I58" s="6"/>
    </row>
    <row r="59" spans="8:9" x14ac:dyDescent="0.2">
      <c r="H59" s="6"/>
      <c r="I59" s="6"/>
    </row>
    <row r="60" spans="8:9" x14ac:dyDescent="0.2">
      <c r="H60" s="6"/>
      <c r="I60" s="6"/>
    </row>
    <row r="61" spans="8:9" x14ac:dyDescent="0.2">
      <c r="H61" s="6"/>
      <c r="I61" s="6"/>
    </row>
    <row r="62" spans="8:9" x14ac:dyDescent="0.2">
      <c r="H62" s="6"/>
      <c r="I62" s="6"/>
    </row>
    <row r="63" spans="8:9" x14ac:dyDescent="0.2">
      <c r="H63" s="6"/>
      <c r="I63" s="6"/>
    </row>
    <row r="64" spans="8:9" x14ac:dyDescent="0.2">
      <c r="H64" s="6"/>
      <c r="I64" s="6"/>
    </row>
    <row r="65" spans="6:9" x14ac:dyDescent="0.2">
      <c r="H65" s="6"/>
      <c r="I65" s="6"/>
    </row>
    <row r="66" spans="6:9" x14ac:dyDescent="0.2">
      <c r="H66" s="6"/>
      <c r="I66" s="6"/>
    </row>
    <row r="67" spans="6:9" x14ac:dyDescent="0.2">
      <c r="H67" s="6"/>
      <c r="I67" s="6"/>
    </row>
    <row r="68" spans="6:9" x14ac:dyDescent="0.2">
      <c r="H68" s="6"/>
      <c r="I68" s="6"/>
    </row>
    <row r="69" spans="6:9" x14ac:dyDescent="0.2">
      <c r="H69" s="6"/>
      <c r="I69" s="6"/>
    </row>
    <row r="70" spans="6:9" x14ac:dyDescent="0.2">
      <c r="H70" s="6"/>
      <c r="I70" s="6"/>
    </row>
    <row r="71" spans="6:9" x14ac:dyDescent="0.2">
      <c r="F71" s="6"/>
      <c r="G71" s="6"/>
      <c r="H71" s="6"/>
      <c r="I71" s="6"/>
    </row>
    <row r="72" spans="6:9" x14ac:dyDescent="0.2">
      <c r="F72" s="6"/>
      <c r="G72" s="6"/>
      <c r="H72" s="6"/>
      <c r="I72" s="6"/>
    </row>
    <row r="73" spans="6:9" x14ac:dyDescent="0.2">
      <c r="F73" s="6"/>
      <c r="G73" s="6"/>
      <c r="H73" s="6"/>
      <c r="I73" s="6"/>
    </row>
    <row r="74" spans="6:9" x14ac:dyDescent="0.2">
      <c r="F74" s="6"/>
      <c r="G74" s="6"/>
      <c r="H74" s="6"/>
      <c r="I74" s="6"/>
    </row>
    <row r="75" spans="6:9" x14ac:dyDescent="0.2">
      <c r="F75" s="6"/>
      <c r="G75" s="6"/>
      <c r="H75" s="6"/>
      <c r="I75" s="6"/>
    </row>
    <row r="76" spans="6:9" x14ac:dyDescent="0.2">
      <c r="F76" s="6"/>
      <c r="G76" s="6"/>
      <c r="H76" s="6"/>
      <c r="I76" s="6"/>
    </row>
    <row r="77" spans="6:9" x14ac:dyDescent="0.2">
      <c r="F77" s="6"/>
      <c r="G77" s="6"/>
      <c r="H77" s="6"/>
      <c r="I77" s="6"/>
    </row>
    <row r="78" spans="6:9" x14ac:dyDescent="0.2">
      <c r="F78" s="6"/>
      <c r="G78" s="6"/>
      <c r="H78" s="6"/>
      <c r="I78" s="6"/>
    </row>
    <row r="79" spans="6:9" x14ac:dyDescent="0.2">
      <c r="F79" s="6"/>
      <c r="G79" s="6"/>
      <c r="H79" s="6"/>
      <c r="I79" s="6"/>
    </row>
    <row r="80" spans="6:9" x14ac:dyDescent="0.2">
      <c r="F80" s="6"/>
      <c r="G80" s="6"/>
      <c r="H80" s="6"/>
      <c r="I80" s="6"/>
    </row>
    <row r="81" spans="6:9" x14ac:dyDescent="0.2">
      <c r="F81" s="6"/>
      <c r="G81" s="6"/>
      <c r="H81" s="6"/>
      <c r="I81" s="6"/>
    </row>
    <row r="82" spans="6:9" x14ac:dyDescent="0.2">
      <c r="F82" s="6"/>
      <c r="G82" s="6"/>
      <c r="H82" s="6"/>
      <c r="I82" s="6"/>
    </row>
    <row r="83" spans="6:9" x14ac:dyDescent="0.2">
      <c r="F83" s="6"/>
      <c r="G83" s="6"/>
      <c r="H83" s="6"/>
      <c r="I83" s="6"/>
    </row>
    <row r="84" spans="6:9" x14ac:dyDescent="0.2">
      <c r="F84" s="6"/>
      <c r="G84" s="6"/>
      <c r="H84" s="6"/>
      <c r="I84" s="6"/>
    </row>
    <row r="85" spans="6:9" x14ac:dyDescent="0.2">
      <c r="F85" s="6"/>
      <c r="G85" s="6"/>
      <c r="H85" s="6"/>
      <c r="I85" s="6"/>
    </row>
    <row r="86" spans="6:9" x14ac:dyDescent="0.2">
      <c r="F86" s="6"/>
      <c r="G86" s="6"/>
      <c r="H86" s="6"/>
      <c r="I86" s="6"/>
    </row>
    <row r="87" spans="6:9" x14ac:dyDescent="0.2">
      <c r="F87" s="6"/>
      <c r="G87" s="6"/>
      <c r="H87" s="6"/>
      <c r="I87" s="6"/>
    </row>
    <row r="88" spans="6:9" x14ac:dyDescent="0.2">
      <c r="F88" s="6"/>
      <c r="G88" s="6"/>
      <c r="H88" s="6"/>
      <c r="I88" s="6"/>
    </row>
    <row r="89" spans="6:9" x14ac:dyDescent="0.2">
      <c r="F89" s="6"/>
      <c r="G89" s="6"/>
      <c r="H89" s="6"/>
      <c r="I89" s="6"/>
    </row>
    <row r="90" spans="6:9" x14ac:dyDescent="0.2">
      <c r="F90" s="6"/>
      <c r="G90" s="6"/>
      <c r="H90" s="6"/>
      <c r="I90" s="6"/>
    </row>
    <row r="91" spans="6:9" x14ac:dyDescent="0.2">
      <c r="F91" s="6"/>
      <c r="G91" s="6"/>
      <c r="H91" s="6"/>
      <c r="I91" s="6"/>
    </row>
    <row r="92" spans="6:9" x14ac:dyDescent="0.2">
      <c r="F92" s="6"/>
      <c r="G92" s="6"/>
      <c r="H92" s="6"/>
      <c r="I92" s="6"/>
    </row>
    <row r="93" spans="6:9" x14ac:dyDescent="0.2">
      <c r="F93" s="6"/>
      <c r="G93" s="6"/>
      <c r="H93" s="6"/>
      <c r="I93" s="6"/>
    </row>
    <row r="94" spans="6:9" x14ac:dyDescent="0.2">
      <c r="F94" s="6"/>
      <c r="G94" s="6"/>
      <c r="H94" s="6"/>
      <c r="I94" s="6"/>
    </row>
    <row r="95" spans="6:9" x14ac:dyDescent="0.2">
      <c r="F95" s="6"/>
      <c r="G95" s="6"/>
      <c r="H95" s="6"/>
      <c r="I95" s="6"/>
    </row>
    <row r="96" spans="6:9" x14ac:dyDescent="0.2">
      <c r="F96" s="6"/>
      <c r="G96" s="6"/>
      <c r="H96" s="6"/>
      <c r="I96" s="6"/>
    </row>
    <row r="97" spans="6:9" x14ac:dyDescent="0.2">
      <c r="F97" s="6"/>
      <c r="G97" s="6"/>
      <c r="H97" s="6"/>
      <c r="I97" s="6"/>
    </row>
    <row r="98" spans="6:9" x14ac:dyDescent="0.2">
      <c r="F98" s="6"/>
      <c r="G98" s="6"/>
      <c r="H98" s="6"/>
      <c r="I98" s="6"/>
    </row>
    <row r="99" spans="6:9" x14ac:dyDescent="0.2">
      <c r="F99" s="6"/>
      <c r="G99" s="6"/>
      <c r="H99" s="6"/>
      <c r="I99" s="6"/>
    </row>
    <row r="100" spans="6:9" x14ac:dyDescent="0.2">
      <c r="F100" s="6"/>
      <c r="G100" s="6"/>
      <c r="H100" s="6"/>
      <c r="I100" s="6"/>
    </row>
    <row r="101" spans="6:9" x14ac:dyDescent="0.2">
      <c r="F101" s="6"/>
      <c r="G101" s="6"/>
      <c r="H101" s="6"/>
      <c r="I101" s="6"/>
    </row>
    <row r="102" spans="6:9" x14ac:dyDescent="0.2">
      <c r="F102" s="6"/>
      <c r="G102" s="6"/>
      <c r="H102" s="6"/>
      <c r="I102" s="6"/>
    </row>
    <row r="103" spans="6:9" x14ac:dyDescent="0.2">
      <c r="F103" s="6"/>
      <c r="G103" s="6"/>
      <c r="H103" s="6"/>
      <c r="I103" s="6"/>
    </row>
    <row r="104" spans="6:9" x14ac:dyDescent="0.2">
      <c r="F104" s="6"/>
      <c r="G104" s="6"/>
      <c r="H104" s="6"/>
      <c r="I104" s="6"/>
    </row>
    <row r="105" spans="6:9" x14ac:dyDescent="0.2">
      <c r="F105" s="6"/>
      <c r="G105" s="6"/>
      <c r="H105" s="6"/>
      <c r="I105" s="6"/>
    </row>
    <row r="106" spans="6:9" x14ac:dyDescent="0.2">
      <c r="F106" s="6"/>
      <c r="G106" s="6"/>
      <c r="H106" s="6"/>
      <c r="I106" s="6"/>
    </row>
    <row r="107" spans="6:9" x14ac:dyDescent="0.2">
      <c r="F107" s="6"/>
      <c r="G107" s="6"/>
      <c r="H107" s="6"/>
      <c r="I107" s="6"/>
    </row>
    <row r="108" spans="6:9" x14ac:dyDescent="0.2">
      <c r="F108" s="6"/>
      <c r="G108" s="6"/>
      <c r="H108" s="6"/>
      <c r="I108" s="6"/>
    </row>
    <row r="109" spans="6:9" x14ac:dyDescent="0.2">
      <c r="F109" s="6"/>
      <c r="G109" s="6"/>
      <c r="H109" s="6"/>
      <c r="I109" s="6"/>
    </row>
    <row r="110" spans="6:9" x14ac:dyDescent="0.2">
      <c r="F110" s="6"/>
      <c r="G110" s="6"/>
      <c r="H110" s="6"/>
      <c r="I110" s="6"/>
    </row>
    <row r="111" spans="6:9" x14ac:dyDescent="0.2">
      <c r="F111" s="6"/>
      <c r="G111" s="6"/>
      <c r="H111" s="6"/>
      <c r="I111" s="6"/>
    </row>
    <row r="112" spans="6:9" x14ac:dyDescent="0.2">
      <c r="F112" s="6"/>
      <c r="G112" s="6"/>
      <c r="H112" s="6"/>
      <c r="I112" s="6"/>
    </row>
    <row r="113" spans="6:9" x14ac:dyDescent="0.2">
      <c r="F113" s="6"/>
      <c r="G113" s="6"/>
      <c r="H113" s="6"/>
      <c r="I113" s="6"/>
    </row>
    <row r="114" spans="6:9" x14ac:dyDescent="0.2">
      <c r="F114" s="6"/>
      <c r="G114" s="6"/>
      <c r="H114" s="6"/>
      <c r="I114" s="6"/>
    </row>
    <row r="115" spans="6:9" x14ac:dyDescent="0.2">
      <c r="F115" s="6"/>
      <c r="G115" s="6"/>
      <c r="H115" s="6"/>
      <c r="I115" s="6"/>
    </row>
    <row r="116" spans="6:9" x14ac:dyDescent="0.2">
      <c r="F116" s="6"/>
      <c r="G116" s="6"/>
      <c r="H116" s="6"/>
      <c r="I116" s="6"/>
    </row>
    <row r="117" spans="6:9" x14ac:dyDescent="0.2">
      <c r="F117" s="6"/>
      <c r="G117" s="6"/>
      <c r="H117" s="6"/>
      <c r="I117" s="6"/>
    </row>
    <row r="118" spans="6:9" x14ac:dyDescent="0.2">
      <c r="F118" s="6"/>
      <c r="G118" s="6"/>
      <c r="H118" s="6"/>
      <c r="I118" s="6"/>
    </row>
    <row r="119" spans="6:9" x14ac:dyDescent="0.2">
      <c r="F119" s="6"/>
      <c r="G119" s="6"/>
      <c r="H119" s="6"/>
      <c r="I119" s="6"/>
    </row>
    <row r="120" spans="6:9" x14ac:dyDescent="0.2">
      <c r="F120" s="6"/>
      <c r="G120" s="6"/>
      <c r="H120" s="6"/>
      <c r="I120" s="6"/>
    </row>
    <row r="121" spans="6:9" x14ac:dyDescent="0.2">
      <c r="F121" s="6"/>
      <c r="G121" s="6"/>
      <c r="H121" s="6"/>
      <c r="I121" s="6"/>
    </row>
    <row r="122" spans="6:9" x14ac:dyDescent="0.2">
      <c r="F122" s="6"/>
      <c r="G122" s="6"/>
      <c r="H122" s="6"/>
      <c r="I122" s="6"/>
    </row>
    <row r="123" spans="6:9" x14ac:dyDescent="0.2">
      <c r="F123" s="6"/>
      <c r="G123" s="6"/>
      <c r="H123" s="6"/>
      <c r="I123" s="6"/>
    </row>
    <row r="124" spans="6:9" x14ac:dyDescent="0.2">
      <c r="F124" s="6"/>
      <c r="G124" s="6"/>
      <c r="H124" s="6"/>
      <c r="I124" s="6"/>
    </row>
    <row r="125" spans="6:9" x14ac:dyDescent="0.2">
      <c r="F125" s="6"/>
      <c r="G125" s="6"/>
      <c r="H125" s="6"/>
      <c r="I125" s="6"/>
    </row>
    <row r="126" spans="6:9" x14ac:dyDescent="0.2">
      <c r="F126" s="6"/>
      <c r="G126" s="6"/>
      <c r="H126" s="6"/>
      <c r="I126" s="6"/>
    </row>
    <row r="127" spans="6:9" x14ac:dyDescent="0.2">
      <c r="F127" s="6"/>
      <c r="G127" s="6"/>
      <c r="H127" s="6"/>
      <c r="I127" s="6"/>
    </row>
    <row r="128" spans="6:9" x14ac:dyDescent="0.2">
      <c r="F128" s="6"/>
      <c r="G128" s="6"/>
      <c r="H128" s="6"/>
      <c r="I128" s="6"/>
    </row>
    <row r="129" spans="6:9" x14ac:dyDescent="0.2">
      <c r="F129" s="6"/>
      <c r="G129" s="6"/>
      <c r="H129" s="6"/>
      <c r="I129" s="6"/>
    </row>
    <row r="130" spans="6:9" x14ac:dyDescent="0.2">
      <c r="F130" s="6"/>
      <c r="G130" s="6"/>
      <c r="H130" s="6"/>
      <c r="I130" s="6"/>
    </row>
    <row r="131" spans="6:9" x14ac:dyDescent="0.2">
      <c r="F131" s="6"/>
      <c r="G131" s="6"/>
      <c r="H131" s="6"/>
      <c r="I131" s="6"/>
    </row>
    <row r="132" spans="6:9" x14ac:dyDescent="0.2">
      <c r="F132" s="6"/>
      <c r="G132" s="6"/>
      <c r="H132" s="6"/>
      <c r="I132" s="6"/>
    </row>
    <row r="133" spans="6:9" x14ac:dyDescent="0.2">
      <c r="F133" s="6"/>
      <c r="G133" s="6"/>
      <c r="H133" s="6"/>
      <c r="I133" s="6"/>
    </row>
    <row r="134" spans="6:9" x14ac:dyDescent="0.2">
      <c r="F134" s="6"/>
      <c r="G134" s="6"/>
      <c r="H134" s="6"/>
      <c r="I134" s="6"/>
    </row>
    <row r="135" spans="6:9" x14ac:dyDescent="0.2">
      <c r="F135" s="6"/>
      <c r="G135" s="6"/>
      <c r="H135" s="6"/>
      <c r="I135" s="6"/>
    </row>
    <row r="136" spans="6:9" x14ac:dyDescent="0.2">
      <c r="F136" s="6"/>
      <c r="G136" s="6"/>
      <c r="H136" s="6"/>
      <c r="I136" s="6"/>
    </row>
    <row r="137" spans="6:9" x14ac:dyDescent="0.2">
      <c r="F137" s="6"/>
      <c r="G137" s="6"/>
      <c r="H137" s="6"/>
      <c r="I137" s="6"/>
    </row>
    <row r="138" spans="6:9" x14ac:dyDescent="0.2">
      <c r="F138" s="6"/>
      <c r="G138" s="6"/>
      <c r="H138" s="6"/>
      <c r="I138" s="6"/>
    </row>
    <row r="139" spans="6:9" x14ac:dyDescent="0.2">
      <c r="F139" s="6"/>
      <c r="G139" s="6"/>
      <c r="H139" s="6"/>
      <c r="I139" s="6"/>
    </row>
    <row r="140" spans="6:9" x14ac:dyDescent="0.2">
      <c r="F140" s="6"/>
      <c r="G140" s="6"/>
      <c r="H140" s="6"/>
      <c r="I140" s="6"/>
    </row>
    <row r="141" spans="6:9" x14ac:dyDescent="0.2">
      <c r="F141" s="6"/>
      <c r="G141" s="6"/>
      <c r="H141" s="6"/>
      <c r="I141" s="6"/>
    </row>
    <row r="142" spans="6:9" x14ac:dyDescent="0.2">
      <c r="F142" s="6"/>
      <c r="G142" s="6"/>
      <c r="H142" s="6"/>
      <c r="I142" s="6"/>
    </row>
    <row r="143" spans="6:9" x14ac:dyDescent="0.2">
      <c r="F143" s="6"/>
      <c r="G143" s="6"/>
      <c r="H143" s="6"/>
      <c r="I143" s="6"/>
    </row>
    <row r="144" spans="6:9" x14ac:dyDescent="0.2">
      <c r="F144" s="6"/>
      <c r="G144" s="6"/>
      <c r="H144" s="6"/>
      <c r="I144" s="6"/>
    </row>
    <row r="145" spans="6:9" x14ac:dyDescent="0.2">
      <c r="F145" s="6"/>
      <c r="G145" s="6"/>
      <c r="H145" s="6"/>
      <c r="I145" s="6"/>
    </row>
    <row r="146" spans="6:9" x14ac:dyDescent="0.2">
      <c r="F146" s="6"/>
      <c r="G146" s="6"/>
      <c r="H146" s="6"/>
      <c r="I146" s="6"/>
    </row>
    <row r="147" spans="6:9" x14ac:dyDescent="0.2">
      <c r="F147" s="6"/>
      <c r="G147" s="6"/>
      <c r="H147" s="6"/>
      <c r="I147" s="6"/>
    </row>
    <row r="148" spans="6:9" x14ac:dyDescent="0.2">
      <c r="F148" s="6"/>
      <c r="G148" s="6"/>
      <c r="H148" s="6"/>
      <c r="I148" s="6"/>
    </row>
    <row r="149" spans="6:9" x14ac:dyDescent="0.2">
      <c r="F149" s="6"/>
      <c r="G149" s="6"/>
      <c r="H149" s="6"/>
      <c r="I149" s="6"/>
    </row>
    <row r="150" spans="6:9" x14ac:dyDescent="0.2">
      <c r="F150" s="6"/>
      <c r="G150" s="6"/>
      <c r="H150" s="6"/>
      <c r="I150" s="6"/>
    </row>
    <row r="151" spans="6:9" x14ac:dyDescent="0.2">
      <c r="F151" s="6"/>
      <c r="G151" s="6"/>
      <c r="H151" s="6"/>
      <c r="I151" s="6"/>
    </row>
    <row r="152" spans="6:9" x14ac:dyDescent="0.2">
      <c r="F152" s="6"/>
      <c r="G152" s="6"/>
      <c r="H152" s="6"/>
      <c r="I152" s="6"/>
    </row>
    <row r="153" spans="6:9" x14ac:dyDescent="0.2">
      <c r="F153" s="6"/>
      <c r="G153" s="6"/>
      <c r="H153" s="6"/>
      <c r="I153" s="6"/>
    </row>
    <row r="154" spans="6:9" x14ac:dyDescent="0.2">
      <c r="F154" s="6"/>
      <c r="G154" s="6"/>
      <c r="H154" s="6"/>
      <c r="I154" s="6"/>
    </row>
    <row r="155" spans="6:9" x14ac:dyDescent="0.2">
      <c r="F155" s="6"/>
      <c r="G155" s="6"/>
      <c r="H155" s="6"/>
      <c r="I155" s="6"/>
    </row>
  </sheetData>
  <mergeCells count="3">
    <mergeCell ref="V8:X8"/>
    <mergeCell ref="V6:X6"/>
    <mergeCell ref="V7:X7"/>
  </mergeCells>
  <pageMargins left="0.75" right="0.75" top="1" bottom="1" header="0.5" footer="0.5"/>
  <headerFooter alignWithMargins="0"/>
  <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4"/>
  <dimension ref="A1:AE155"/>
  <sheetViews>
    <sheetView showGridLines="0" showRowColHeaders="0" zoomScale="90" zoomScaleNormal="90" zoomScalePageLayoutView="90" workbookViewId="0">
      <selection activeCell="L7" sqref="L7"/>
    </sheetView>
  </sheetViews>
  <sheetFormatPr defaultColWidth="8.7109375" defaultRowHeight="12.75" x14ac:dyDescent="0.2"/>
  <cols>
    <col min="1" max="1" width="2.7109375" customWidth="1"/>
    <col min="2" max="2" width="9.7109375" customWidth="1"/>
    <col min="3" max="3" width="20.7109375" customWidth="1"/>
    <col min="4" max="4" width="54.7109375" customWidth="1"/>
    <col min="5" max="9" width="8.7109375" customWidth="1"/>
    <col min="10" max="10" width="3.7109375" customWidth="1"/>
    <col min="11" max="11" width="8.28515625" bestFit="1" customWidth="1"/>
    <col min="12" max="12" width="7.42578125" bestFit="1" customWidth="1"/>
    <col min="13" max="13" width="13.140625" bestFit="1" customWidth="1"/>
  </cols>
  <sheetData>
    <row r="1" spans="1:31" ht="15.75" x14ac:dyDescent="0.25">
      <c r="A1" s="3"/>
      <c r="B1" s="33" t="s">
        <v>6</v>
      </c>
      <c r="C1" s="33" t="str">
        <f>user8</f>
        <v>Iota</v>
      </c>
      <c r="D1" s="3"/>
      <c r="E1" s="3"/>
      <c r="F1" s="5"/>
      <c r="G1" s="5"/>
      <c r="H1" s="5"/>
      <c r="I1" s="5"/>
      <c r="K1" s="3"/>
      <c r="L1" s="3"/>
      <c r="M1" s="3"/>
      <c r="N1" s="3"/>
      <c r="O1" s="3"/>
      <c r="P1" s="3"/>
      <c r="Q1" s="3"/>
      <c r="R1" s="3"/>
      <c r="S1" s="3"/>
      <c r="T1" s="3"/>
      <c r="U1" s="3"/>
      <c r="V1" s="3"/>
      <c r="W1" s="3"/>
      <c r="X1" s="3"/>
      <c r="Y1" s="3"/>
      <c r="Z1" s="3"/>
      <c r="AA1" s="3"/>
      <c r="AB1" s="3"/>
      <c r="AC1" s="3"/>
      <c r="AD1" s="3"/>
      <c r="AE1" s="3"/>
    </row>
    <row r="2" spans="1:31" ht="15.75" x14ac:dyDescent="0.25">
      <c r="A2" s="3"/>
      <c r="B2" s="4"/>
      <c r="C2" s="3"/>
      <c r="D2" s="3"/>
      <c r="E2" s="3"/>
      <c r="F2" s="5"/>
      <c r="G2" s="5"/>
      <c r="H2" s="5"/>
      <c r="I2" s="5"/>
      <c r="K2" s="3"/>
      <c r="L2" s="3"/>
      <c r="M2" s="3"/>
      <c r="N2" s="3"/>
      <c r="O2" s="3"/>
      <c r="P2" s="3"/>
      <c r="Q2" s="3"/>
      <c r="R2" s="3"/>
      <c r="S2" s="3"/>
      <c r="T2" s="3"/>
      <c r="U2" s="3"/>
      <c r="V2" s="3"/>
      <c r="W2" s="3"/>
      <c r="X2" s="3"/>
      <c r="Y2" s="3"/>
      <c r="Z2" s="3"/>
      <c r="AA2" s="3"/>
      <c r="AB2" s="3"/>
      <c r="AC2" s="3"/>
      <c r="AD2" s="3"/>
      <c r="AE2" s="3"/>
    </row>
    <row r="3" spans="1:31" ht="15.75" x14ac:dyDescent="0.25">
      <c r="A3" s="3"/>
      <c r="B3" s="4"/>
      <c r="C3" s="3"/>
      <c r="D3" s="3"/>
      <c r="E3" s="3"/>
      <c r="F3" s="5"/>
      <c r="G3" s="5"/>
      <c r="H3" s="5"/>
      <c r="I3" s="5"/>
      <c r="L3" s="3"/>
      <c r="M3" s="3"/>
      <c r="N3" s="3"/>
      <c r="O3" s="3"/>
      <c r="P3" s="3"/>
      <c r="Q3" s="3"/>
      <c r="R3" s="3"/>
      <c r="S3" s="3"/>
      <c r="T3" s="3"/>
      <c r="U3" s="3"/>
      <c r="V3" s="3"/>
      <c r="W3" s="3"/>
      <c r="X3" s="3"/>
      <c r="Y3" s="3"/>
      <c r="Z3" s="3"/>
      <c r="AA3" s="3"/>
      <c r="AB3" s="3"/>
      <c r="AC3" s="3"/>
      <c r="AD3" s="3"/>
      <c r="AE3" s="3"/>
    </row>
    <row r="4" spans="1:31" ht="15.75" x14ac:dyDescent="0.25">
      <c r="A4" s="3"/>
      <c r="B4" s="4"/>
      <c r="C4" s="3"/>
      <c r="D4" s="3"/>
      <c r="E4" s="3"/>
      <c r="F4" s="5"/>
      <c r="G4" s="5"/>
      <c r="H4" s="5"/>
      <c r="I4" s="5"/>
      <c r="K4" s="26"/>
      <c r="L4" s="26"/>
      <c r="M4" s="26"/>
      <c r="N4" s="26"/>
      <c r="O4" s="26"/>
      <c r="P4" s="3"/>
      <c r="Q4" s="3"/>
      <c r="R4" s="3"/>
      <c r="S4" s="3"/>
      <c r="T4" s="3"/>
      <c r="U4" s="3"/>
      <c r="V4" s="3"/>
      <c r="W4" s="3"/>
      <c r="X4" s="3"/>
      <c r="Y4" s="3"/>
      <c r="Z4" s="3"/>
      <c r="AA4" s="3"/>
      <c r="AB4" s="3"/>
      <c r="AC4" s="3"/>
      <c r="AD4" s="3"/>
      <c r="AE4" s="3"/>
    </row>
    <row r="5" spans="1:31" ht="16.5" thickBot="1" x14ac:dyDescent="0.3">
      <c r="A5" s="3"/>
      <c r="B5" s="4"/>
      <c r="C5" s="3"/>
      <c r="D5" s="3"/>
      <c r="E5" s="3"/>
      <c r="F5" s="5"/>
      <c r="G5" s="5"/>
      <c r="H5" s="5"/>
      <c r="I5" s="5"/>
      <c r="K5" s="26"/>
      <c r="L5" s="3"/>
      <c r="M5" s="26"/>
      <c r="N5" s="26"/>
      <c r="O5" s="26"/>
      <c r="P5" s="3"/>
      <c r="Q5" s="3"/>
      <c r="R5" s="3"/>
      <c r="S5" s="3"/>
      <c r="T5" s="3"/>
      <c r="U5" s="3"/>
      <c r="V5" s="3"/>
      <c r="W5" s="3"/>
      <c r="X5" s="3"/>
      <c r="Y5" s="3"/>
      <c r="Z5" s="3"/>
      <c r="AA5" s="3"/>
      <c r="AB5" s="3"/>
      <c r="AC5" s="3"/>
      <c r="AD5" s="3"/>
      <c r="AE5" s="3"/>
    </row>
    <row r="6" spans="1:31" ht="15.75" x14ac:dyDescent="0.25">
      <c r="A6" s="3"/>
      <c r="B6" s="4"/>
      <c r="C6" s="3"/>
      <c r="D6" s="3"/>
      <c r="E6" s="3"/>
      <c r="F6" s="5"/>
      <c r="G6" s="5"/>
      <c r="H6" s="5"/>
      <c r="I6" s="5"/>
      <c r="L6" s="26"/>
      <c r="M6" s="26"/>
      <c r="N6" s="26"/>
      <c r="O6" s="26"/>
      <c r="P6" s="3"/>
      <c r="Q6" s="3"/>
      <c r="R6" s="3"/>
      <c r="S6" s="3"/>
      <c r="T6" s="3"/>
      <c r="U6" s="3"/>
      <c r="V6" s="190" t="s">
        <v>34</v>
      </c>
      <c r="W6" s="191"/>
      <c r="X6" s="192"/>
      <c r="Y6" s="3"/>
      <c r="Z6" s="3"/>
      <c r="AA6" s="3"/>
      <c r="AB6" s="3"/>
      <c r="AC6" s="3"/>
      <c r="AD6" s="3"/>
      <c r="AE6" s="3"/>
    </row>
    <row r="7" spans="1:31" ht="15.75" x14ac:dyDescent="0.25">
      <c r="A7" s="3"/>
      <c r="B7" s="3"/>
      <c r="C7" s="3"/>
      <c r="D7" s="3"/>
      <c r="E7" s="3"/>
      <c r="F7" s="3"/>
      <c r="G7" s="3"/>
      <c r="H7" s="3"/>
      <c r="I7" s="3"/>
      <c r="K7" s="27"/>
      <c r="L7" s="27"/>
      <c r="M7" s="27"/>
      <c r="N7" s="26"/>
      <c r="O7" s="26"/>
      <c r="P7" s="3"/>
      <c r="Q7" s="3"/>
      <c r="R7" s="3"/>
      <c r="S7" s="3"/>
      <c r="T7" s="3"/>
      <c r="U7" s="3"/>
      <c r="V7" s="187" t="s">
        <v>35</v>
      </c>
      <c r="W7" s="188"/>
      <c r="X7" s="189"/>
      <c r="Y7" s="3"/>
      <c r="Z7" s="3"/>
      <c r="AA7" s="3"/>
      <c r="AB7" s="3"/>
      <c r="AC7" s="3"/>
      <c r="AD7" s="3"/>
      <c r="AE7" s="3"/>
    </row>
    <row r="8" spans="1:31" ht="15.75" x14ac:dyDescent="0.25">
      <c r="F8" s="48" t="str">
        <f>Facilitator!$D$34</f>
        <v>Cost</v>
      </c>
      <c r="G8" s="48" t="str">
        <f>Facilitator!$D$35</f>
        <v>Revenue</v>
      </c>
      <c r="H8" s="48" t="str">
        <f>Facilitator!$D$36</f>
        <v xml:space="preserve">Mission </v>
      </c>
      <c r="I8" s="48" t="str">
        <f>Facilitator!$D$37</f>
        <v>Merit</v>
      </c>
      <c r="K8" s="15"/>
      <c r="L8" s="15"/>
      <c r="M8" s="15"/>
      <c r="N8" s="14"/>
      <c r="O8" s="14"/>
      <c r="V8" s="187" t="s">
        <v>30</v>
      </c>
      <c r="W8" s="188"/>
      <c r="X8" s="189"/>
    </row>
    <row r="9" spans="1:31" x14ac:dyDescent="0.2">
      <c r="B9" s="32" t="s">
        <v>0</v>
      </c>
      <c r="C9" s="32" t="s">
        <v>1</v>
      </c>
      <c r="D9" s="32" t="s">
        <v>2</v>
      </c>
      <c r="F9" s="48" t="str">
        <f>Facilitator!$F$34</f>
        <v>in $1000's</v>
      </c>
      <c r="G9" s="48" t="str">
        <f>Facilitator!$F$35</f>
        <v>in $1000's</v>
      </c>
      <c r="H9" s="49" t="s">
        <v>7</v>
      </c>
      <c r="I9" s="49" t="s">
        <v>8</v>
      </c>
      <c r="K9" s="15"/>
      <c r="L9" s="20"/>
      <c r="M9" s="20"/>
      <c r="N9" s="14"/>
      <c r="O9" s="14"/>
      <c r="V9" s="87" t="s">
        <v>33</v>
      </c>
      <c r="W9" s="15"/>
      <c r="X9" s="88" t="s">
        <v>32</v>
      </c>
    </row>
    <row r="10" spans="1:31" x14ac:dyDescent="0.2">
      <c r="B10" s="1"/>
      <c r="C10" s="1"/>
      <c r="D10" s="1"/>
      <c r="E10" s="1"/>
      <c r="F10" s="7"/>
      <c r="G10" s="8"/>
      <c r="H10" s="7"/>
      <c r="I10" s="7"/>
      <c r="K10" s="15"/>
      <c r="L10" s="15"/>
      <c r="M10" s="15"/>
      <c r="N10" s="14"/>
      <c r="O10" s="14"/>
      <c r="V10" s="18"/>
      <c r="W10" s="15"/>
      <c r="X10" s="19"/>
    </row>
    <row r="11" spans="1:31" ht="15.75" x14ac:dyDescent="0.25">
      <c r="B11" s="42">
        <v>1</v>
      </c>
      <c r="C11" s="42" t="str">
        <f>IF(ISTEXT(act_1)=TRUE,act_1,"")</f>
        <v/>
      </c>
      <c r="D11" s="42" t="str">
        <f>IF(ISTEXT(act_1_desc)=TRUE,act_1_desc,"")</f>
        <v>permanent exhibits</v>
      </c>
      <c r="E11" s="43"/>
      <c r="F11" s="72"/>
      <c r="G11" s="78"/>
      <c r="H11" s="44"/>
      <c r="I11" s="44"/>
      <c r="K11" s="16"/>
      <c r="L11" s="15"/>
      <c r="M11" s="15"/>
      <c r="N11" s="14"/>
      <c r="O11" s="14"/>
      <c r="V11" s="89">
        <f>G11-F11</f>
        <v>0</v>
      </c>
      <c r="W11" s="15"/>
      <c r="X11" s="90" t="e">
        <f>G11/F11</f>
        <v>#DIV/0!</v>
      </c>
    </row>
    <row r="12" spans="1:31" x14ac:dyDescent="0.2">
      <c r="B12" s="1"/>
      <c r="C12" s="1"/>
      <c r="D12" s="1"/>
      <c r="E12" s="1"/>
      <c r="F12" s="73"/>
      <c r="G12" s="79"/>
      <c r="H12" s="7"/>
      <c r="I12" s="7"/>
      <c r="K12" s="16"/>
      <c r="L12" s="15"/>
      <c r="M12" s="15"/>
      <c r="N12" s="14"/>
      <c r="O12" s="14"/>
      <c r="V12" s="89"/>
      <c r="W12" s="15"/>
      <c r="X12" s="90"/>
    </row>
    <row r="13" spans="1:31" x14ac:dyDescent="0.2">
      <c r="B13" s="2"/>
      <c r="C13" s="2"/>
      <c r="D13" s="2"/>
      <c r="E13" s="2"/>
      <c r="F13" s="74"/>
      <c r="G13" s="80"/>
      <c r="H13" s="9"/>
      <c r="I13" s="9"/>
      <c r="K13" s="16"/>
      <c r="L13" s="15"/>
      <c r="M13" s="15"/>
      <c r="N13" s="14"/>
      <c r="O13" s="14"/>
      <c r="V13" s="89"/>
      <c r="W13" s="15"/>
      <c r="X13" s="90"/>
    </row>
    <row r="14" spans="1:31" ht="15.75" x14ac:dyDescent="0.25">
      <c r="B14" s="45">
        <v>2</v>
      </c>
      <c r="C14" s="45" t="str">
        <f>IF(ISTEXT(act_2)=TRUE,act_2,"")</f>
        <v/>
      </c>
      <c r="D14" s="45" t="str">
        <f>IF(ISTEXT(act_2_desc)=TRUE,act_2_desc,"")</f>
        <v>special exhibitions</v>
      </c>
      <c r="E14" s="46"/>
      <c r="F14" s="75"/>
      <c r="G14" s="81"/>
      <c r="H14" s="47"/>
      <c r="I14" s="47"/>
      <c r="K14" s="16"/>
      <c r="L14" s="15"/>
      <c r="M14" s="15"/>
      <c r="N14" s="14"/>
      <c r="O14" s="14"/>
      <c r="V14" s="89">
        <f>G14-F14</f>
        <v>0</v>
      </c>
      <c r="W14" s="15"/>
      <c r="X14" s="90" t="e">
        <f>G14/F14</f>
        <v>#DIV/0!</v>
      </c>
    </row>
    <row r="15" spans="1:31" x14ac:dyDescent="0.2">
      <c r="B15" s="2"/>
      <c r="C15" s="2"/>
      <c r="D15" s="2"/>
      <c r="E15" s="2"/>
      <c r="F15" s="74"/>
      <c r="G15" s="80"/>
      <c r="H15" s="9"/>
      <c r="I15" s="9"/>
      <c r="K15" s="16"/>
      <c r="L15" s="15"/>
      <c r="M15" s="15"/>
      <c r="N15" s="14"/>
      <c r="O15" s="14"/>
      <c r="V15" s="89"/>
      <c r="W15" s="15"/>
      <c r="X15" s="90"/>
    </row>
    <row r="16" spans="1:31" x14ac:dyDescent="0.2">
      <c r="B16" s="1"/>
      <c r="C16" s="1"/>
      <c r="D16" s="1"/>
      <c r="E16" s="1"/>
      <c r="F16" s="73"/>
      <c r="G16" s="79"/>
      <c r="H16" s="7"/>
      <c r="I16" s="7"/>
      <c r="K16" s="16"/>
      <c r="L16" s="15"/>
      <c r="M16" s="15"/>
      <c r="N16" s="14"/>
      <c r="O16" s="14"/>
      <c r="V16" s="89"/>
      <c r="W16" s="15"/>
      <c r="X16" s="90"/>
    </row>
    <row r="17" spans="2:24" ht="15.75" x14ac:dyDescent="0.25">
      <c r="B17" s="42">
        <v>3</v>
      </c>
      <c r="C17" s="42" t="str">
        <f>IF(ISTEXT(act_3)=TRUE,act_3,"")</f>
        <v/>
      </c>
      <c r="D17" s="42" t="str">
        <f>IF(ISTEXT(act_3_desc)=TRUE,act_3_desc,"")</f>
        <v>collections/conservation</v>
      </c>
      <c r="E17" s="43"/>
      <c r="F17" s="72"/>
      <c r="G17" s="78"/>
      <c r="H17" s="44"/>
      <c r="I17" s="44"/>
      <c r="K17" s="16"/>
      <c r="L17" s="15"/>
      <c r="M17" s="15"/>
      <c r="N17" s="14"/>
      <c r="O17" s="14"/>
      <c r="V17" s="89">
        <f>G17-F17</f>
        <v>0</v>
      </c>
      <c r="W17" s="15"/>
      <c r="X17" s="90" t="e">
        <f>G17/F17</f>
        <v>#DIV/0!</v>
      </c>
    </row>
    <row r="18" spans="2:24" x14ac:dyDescent="0.2">
      <c r="B18" s="1"/>
      <c r="C18" s="1"/>
      <c r="D18" s="1"/>
      <c r="E18" s="1"/>
      <c r="F18" s="73"/>
      <c r="G18" s="79"/>
      <c r="H18" s="7"/>
      <c r="I18" s="7"/>
      <c r="K18" s="16"/>
      <c r="L18" s="15"/>
      <c r="M18" s="15"/>
      <c r="N18" s="14"/>
      <c r="O18" s="14"/>
      <c r="V18" s="89"/>
      <c r="W18" s="15"/>
      <c r="X18" s="90"/>
    </row>
    <row r="19" spans="2:24" x14ac:dyDescent="0.2">
      <c r="B19" s="2"/>
      <c r="C19" s="2"/>
      <c r="D19" s="2"/>
      <c r="E19" s="2"/>
      <c r="F19" s="74"/>
      <c r="G19" s="80"/>
      <c r="H19" s="9"/>
      <c r="I19" s="9"/>
      <c r="K19" s="16"/>
      <c r="L19" s="15"/>
      <c r="M19" s="15"/>
      <c r="N19" s="14"/>
      <c r="O19" s="14"/>
      <c r="V19" s="89"/>
      <c r="W19" s="15"/>
      <c r="X19" s="90"/>
    </row>
    <row r="20" spans="2:24" ht="15.75" x14ac:dyDescent="0.25">
      <c r="B20" s="45">
        <v>4</v>
      </c>
      <c r="C20" s="45" t="str">
        <f>IF(ISTEXT(act_4)=TRUE,act_4,"")</f>
        <v/>
      </c>
      <c r="D20" s="45" t="str">
        <f>IF(ISTEXT(act_4_desc)=TRUE,act_4_desc,"")</f>
        <v>public programs</v>
      </c>
      <c r="E20" s="46"/>
      <c r="F20" s="75"/>
      <c r="G20" s="81"/>
      <c r="H20" s="47"/>
      <c r="I20" s="47"/>
      <c r="K20" s="16"/>
      <c r="L20" s="15"/>
      <c r="M20" s="15"/>
      <c r="N20" s="14"/>
      <c r="O20" s="14"/>
      <c r="V20" s="89">
        <f>G20-F20</f>
        <v>0</v>
      </c>
      <c r="W20" s="15"/>
      <c r="X20" s="90" t="e">
        <f>G20/F20</f>
        <v>#DIV/0!</v>
      </c>
    </row>
    <row r="21" spans="2:24" x14ac:dyDescent="0.2">
      <c r="B21" s="2"/>
      <c r="C21" s="2"/>
      <c r="D21" s="2"/>
      <c r="E21" s="2"/>
      <c r="F21" s="74"/>
      <c r="G21" s="80"/>
      <c r="H21" s="9"/>
      <c r="I21" s="9"/>
      <c r="K21" s="16"/>
      <c r="L21" s="15"/>
      <c r="M21" s="15"/>
      <c r="N21" s="14"/>
      <c r="O21" s="14"/>
      <c r="V21" s="89"/>
      <c r="W21" s="15"/>
      <c r="X21" s="90"/>
    </row>
    <row r="22" spans="2:24" x14ac:dyDescent="0.2">
      <c r="B22" s="1"/>
      <c r="C22" s="1"/>
      <c r="D22" s="1"/>
      <c r="E22" s="1"/>
      <c r="F22" s="73"/>
      <c r="G22" s="79"/>
      <c r="H22" s="7"/>
      <c r="I22" s="7"/>
      <c r="K22" s="16"/>
      <c r="L22" s="15"/>
      <c r="M22" s="15"/>
      <c r="N22" s="14"/>
      <c r="O22" s="14"/>
      <c r="V22" s="89"/>
      <c r="W22" s="15"/>
      <c r="X22" s="90"/>
    </row>
    <row r="23" spans="2:24" ht="15.75" x14ac:dyDescent="0.25">
      <c r="B23" s="42">
        <v>5</v>
      </c>
      <c r="C23" s="42" t="str">
        <f>IF(ISTEXT(act_5)=TRUE,act_5,"")</f>
        <v/>
      </c>
      <c r="D23" s="42" t="str">
        <f>IF(ISTEXT(act_5_desc)=TRUE,act_5_desc,"")</f>
        <v>education</v>
      </c>
      <c r="E23" s="43"/>
      <c r="F23" s="72"/>
      <c r="G23" s="78"/>
      <c r="H23" s="44"/>
      <c r="I23" s="44"/>
      <c r="K23" s="16"/>
      <c r="L23" s="15"/>
      <c r="M23" s="15"/>
      <c r="N23" s="14"/>
      <c r="O23" s="14"/>
      <c r="V23" s="89">
        <f>G23-F23</f>
        <v>0</v>
      </c>
      <c r="W23" s="15"/>
      <c r="X23" s="90" t="e">
        <f>G23/F23</f>
        <v>#DIV/0!</v>
      </c>
    </row>
    <row r="24" spans="2:24" x14ac:dyDescent="0.2">
      <c r="B24" s="1"/>
      <c r="C24" s="1"/>
      <c r="D24" s="1"/>
      <c r="E24" s="1"/>
      <c r="F24" s="73"/>
      <c r="G24" s="79"/>
      <c r="H24" s="7"/>
      <c r="I24" s="7"/>
      <c r="K24" s="16"/>
      <c r="L24" s="15"/>
      <c r="M24" s="15"/>
      <c r="N24" s="14"/>
      <c r="O24" s="14"/>
      <c r="V24" s="89"/>
      <c r="W24" s="15"/>
      <c r="X24" s="90"/>
    </row>
    <row r="25" spans="2:24" x14ac:dyDescent="0.2">
      <c r="B25" s="2"/>
      <c r="C25" s="2"/>
      <c r="D25" s="2"/>
      <c r="E25" s="2"/>
      <c r="F25" s="74"/>
      <c r="G25" s="80"/>
      <c r="H25" s="9"/>
      <c r="I25" s="9"/>
      <c r="K25" s="16"/>
      <c r="L25" s="15"/>
      <c r="M25" s="15"/>
      <c r="N25" s="14"/>
      <c r="O25" s="14"/>
      <c r="V25" s="89"/>
      <c r="W25" s="15"/>
      <c r="X25" s="90"/>
    </row>
    <row r="26" spans="2:24" ht="15.75" x14ac:dyDescent="0.25">
      <c r="B26" s="45">
        <v>6</v>
      </c>
      <c r="C26" s="45" t="str">
        <f>IF(ISTEXT(act_6)=TRUE,act_6,"")</f>
        <v/>
      </c>
      <c r="D26" s="45" t="str">
        <f>IF(ISTEXT(act_6_desc)=TRUE,act_6_desc,"")</f>
        <v>research</v>
      </c>
      <c r="E26" s="46"/>
      <c r="F26" s="75"/>
      <c r="G26" s="81"/>
      <c r="H26" s="47"/>
      <c r="I26" s="47"/>
      <c r="K26" s="16"/>
      <c r="L26" s="15"/>
      <c r="M26" s="15"/>
      <c r="N26" s="14"/>
      <c r="O26" s="14"/>
      <c r="V26" s="89">
        <f>G26-F26</f>
        <v>0</v>
      </c>
      <c r="W26" s="15"/>
      <c r="X26" s="90" t="e">
        <f>G26/F26</f>
        <v>#DIV/0!</v>
      </c>
    </row>
    <row r="27" spans="2:24" x14ac:dyDescent="0.2">
      <c r="B27" s="2"/>
      <c r="C27" s="2"/>
      <c r="D27" s="2"/>
      <c r="E27" s="30"/>
      <c r="F27" s="76"/>
      <c r="G27" s="82"/>
      <c r="H27" s="13"/>
      <c r="I27" s="13"/>
      <c r="K27" s="16"/>
      <c r="L27" s="15"/>
      <c r="M27" s="15"/>
      <c r="N27" s="14"/>
      <c r="O27" s="14"/>
      <c r="V27" s="89"/>
      <c r="W27" s="15"/>
      <c r="X27" s="90"/>
    </row>
    <row r="28" spans="2:24" x14ac:dyDescent="0.2">
      <c r="B28" s="1"/>
      <c r="C28" s="1"/>
      <c r="D28" s="1"/>
      <c r="E28" s="28"/>
      <c r="F28" s="77"/>
      <c r="G28" s="83"/>
      <c r="H28" s="12"/>
      <c r="I28" s="12"/>
      <c r="K28" s="16"/>
      <c r="L28" s="15"/>
      <c r="M28" s="15"/>
      <c r="N28" s="14"/>
      <c r="O28" s="14"/>
      <c r="V28" s="89"/>
      <c r="W28" s="15"/>
      <c r="X28" s="90"/>
    </row>
    <row r="29" spans="2:24" ht="15.75" x14ac:dyDescent="0.25">
      <c r="B29" s="42">
        <v>7</v>
      </c>
      <c r="C29" s="42" t="str">
        <f>IF(ISTEXT(act_7)=TRUE,act_7,"")</f>
        <v/>
      </c>
      <c r="D29" s="42" t="str">
        <f>IF(ISTEXT(act_7_desc)=TRUE,act_7_desc,"")</f>
        <v>administration</v>
      </c>
      <c r="E29" s="43"/>
      <c r="F29" s="72"/>
      <c r="G29" s="78"/>
      <c r="H29" s="44"/>
      <c r="I29" s="44"/>
      <c r="K29" s="16"/>
      <c r="L29" s="15"/>
      <c r="M29" s="15"/>
      <c r="N29" s="14"/>
      <c r="O29" s="14"/>
      <c r="V29" s="89">
        <f>G29-F29</f>
        <v>0</v>
      </c>
      <c r="W29" s="15"/>
      <c r="X29" s="90" t="e">
        <f>G29/F29</f>
        <v>#DIV/0!</v>
      </c>
    </row>
    <row r="30" spans="2:24" x14ac:dyDescent="0.2">
      <c r="B30" s="1"/>
      <c r="C30" s="1"/>
      <c r="D30" s="1"/>
      <c r="E30" s="28"/>
      <c r="F30" s="77"/>
      <c r="G30" s="83"/>
      <c r="H30" s="12"/>
      <c r="I30" s="12"/>
      <c r="K30" s="16"/>
      <c r="L30" s="15"/>
      <c r="M30" s="15"/>
      <c r="N30" s="14"/>
      <c r="O30" s="14"/>
      <c r="V30" s="89"/>
      <c r="W30" s="15"/>
      <c r="X30" s="90"/>
    </row>
    <row r="31" spans="2:24" x14ac:dyDescent="0.2">
      <c r="B31" s="2"/>
      <c r="C31" s="2"/>
      <c r="D31" s="2"/>
      <c r="E31" s="30"/>
      <c r="F31" s="76"/>
      <c r="G31" s="82"/>
      <c r="H31" s="13"/>
      <c r="I31" s="13"/>
      <c r="K31" s="16"/>
      <c r="L31" s="15"/>
      <c r="M31" s="15"/>
      <c r="N31" s="14"/>
      <c r="O31" s="14"/>
      <c r="V31" s="89"/>
      <c r="W31" s="15"/>
      <c r="X31" s="90"/>
    </row>
    <row r="32" spans="2:24" ht="15.75" x14ac:dyDescent="0.25">
      <c r="B32" s="45">
        <v>8</v>
      </c>
      <c r="C32" s="45" t="str">
        <f>IF(ISTEXT(act_8)=TRUE,act_8,"")</f>
        <v/>
      </c>
      <c r="D32" s="45" t="str">
        <f>IF(ISTEXT(act_8_desc)=TRUE,act_8_desc,"")</f>
        <v>development</v>
      </c>
      <c r="E32" s="46"/>
      <c r="F32" s="75"/>
      <c r="G32" s="81"/>
      <c r="H32" s="47"/>
      <c r="I32" s="47"/>
      <c r="K32" s="16"/>
      <c r="L32" s="15"/>
      <c r="M32" s="15"/>
      <c r="N32" s="14"/>
      <c r="O32" s="14"/>
      <c r="V32" s="89">
        <f>G32-F32</f>
        <v>0</v>
      </c>
      <c r="W32" s="15"/>
      <c r="X32" s="90" t="e">
        <f>G32/F32</f>
        <v>#DIV/0!</v>
      </c>
    </row>
    <row r="33" spans="2:24" x14ac:dyDescent="0.2">
      <c r="B33" s="2"/>
      <c r="C33" s="2"/>
      <c r="D33" s="2"/>
      <c r="E33" s="30"/>
      <c r="F33" s="76"/>
      <c r="G33" s="82"/>
      <c r="H33" s="13"/>
      <c r="I33" s="13"/>
      <c r="K33" s="16"/>
      <c r="L33" s="15"/>
      <c r="M33" s="15"/>
      <c r="N33" s="14"/>
      <c r="O33" s="14"/>
      <c r="V33" s="89"/>
      <c r="W33" s="15"/>
      <c r="X33" s="90"/>
    </row>
    <row r="34" spans="2:24" x14ac:dyDescent="0.2">
      <c r="B34" s="1"/>
      <c r="C34" s="1"/>
      <c r="D34" s="1"/>
      <c r="E34" s="28"/>
      <c r="F34" s="77"/>
      <c r="G34" s="83"/>
      <c r="H34" s="12"/>
      <c r="I34" s="12"/>
      <c r="K34" s="16"/>
      <c r="L34" s="15"/>
      <c r="M34" s="15"/>
      <c r="N34" s="14"/>
      <c r="O34" s="14"/>
      <c r="V34" s="89"/>
      <c r="W34" s="15"/>
      <c r="X34" s="90"/>
    </row>
    <row r="35" spans="2:24" ht="15.75" x14ac:dyDescent="0.25">
      <c r="B35" s="42">
        <v>9</v>
      </c>
      <c r="C35" s="42" t="str">
        <f>IF(ISTEXT(act_9)=TRUE,act_9,"")</f>
        <v/>
      </c>
      <c r="D35" s="42" t="str">
        <f>IF(ISTEXT(act_9_desc)=TRUE,act_9_desc,"")</f>
        <v>shop</v>
      </c>
      <c r="E35" s="43"/>
      <c r="F35" s="72"/>
      <c r="G35" s="78"/>
      <c r="H35" s="44"/>
      <c r="I35" s="44"/>
      <c r="K35" s="16"/>
      <c r="L35" s="15"/>
      <c r="M35" s="15"/>
      <c r="N35" s="14"/>
      <c r="O35" s="14"/>
      <c r="V35" s="89">
        <f>G35-F35</f>
        <v>0</v>
      </c>
      <c r="W35" s="15"/>
      <c r="X35" s="90" t="e">
        <f>G35/F35</f>
        <v>#DIV/0!</v>
      </c>
    </row>
    <row r="36" spans="2:24" x14ac:dyDescent="0.2">
      <c r="B36" s="1"/>
      <c r="C36" s="1"/>
      <c r="D36" s="1"/>
      <c r="E36" s="28"/>
      <c r="F36" s="77"/>
      <c r="G36" s="83"/>
      <c r="H36" s="12"/>
      <c r="I36" s="12"/>
      <c r="K36" s="16"/>
      <c r="L36" s="15"/>
      <c r="M36" s="15"/>
      <c r="N36" s="14"/>
      <c r="O36" s="14"/>
      <c r="V36" s="89"/>
      <c r="W36" s="15"/>
      <c r="X36" s="90"/>
    </row>
    <row r="37" spans="2:24" x14ac:dyDescent="0.2">
      <c r="B37" s="2"/>
      <c r="C37" s="2"/>
      <c r="D37" s="2"/>
      <c r="E37" s="30"/>
      <c r="F37" s="76"/>
      <c r="G37" s="82"/>
      <c r="H37" s="13"/>
      <c r="I37" s="13"/>
      <c r="K37" s="16"/>
      <c r="L37" s="15"/>
      <c r="M37" s="15"/>
      <c r="N37" s="14"/>
      <c r="O37" s="14"/>
      <c r="V37" s="89"/>
      <c r="W37" s="15"/>
      <c r="X37" s="90"/>
    </row>
    <row r="38" spans="2:24" ht="15.75" x14ac:dyDescent="0.25">
      <c r="B38" s="45">
        <v>10</v>
      </c>
      <c r="C38" s="45" t="str">
        <f>IF(ISTEXT(act_10)=TRUE,act_10,"")</f>
        <v/>
      </c>
      <c r="D38" s="45" t="str">
        <f>IF(ISTEXT(act_10_desc)=TRUE,act_10_desc,"")</f>
        <v>food services</v>
      </c>
      <c r="E38" s="46"/>
      <c r="F38" s="75"/>
      <c r="G38" s="81"/>
      <c r="H38" s="47"/>
      <c r="I38" s="47"/>
      <c r="K38" s="16"/>
      <c r="L38" s="15"/>
      <c r="M38" s="15"/>
      <c r="N38" s="14"/>
      <c r="O38" s="14"/>
      <c r="V38" s="89">
        <f>G38-F38</f>
        <v>0</v>
      </c>
      <c r="W38" s="15"/>
      <c r="X38" s="90" t="e">
        <f>G38/F38</f>
        <v>#DIV/0!</v>
      </c>
    </row>
    <row r="39" spans="2:24" ht="13.5" thickBot="1" x14ac:dyDescent="0.25">
      <c r="B39" s="2"/>
      <c r="C39" s="2"/>
      <c r="D39" s="2"/>
      <c r="E39" s="30"/>
      <c r="F39" s="13"/>
      <c r="G39" s="31"/>
      <c r="H39" s="13"/>
      <c r="I39" s="13"/>
      <c r="K39" s="16"/>
      <c r="L39" s="15"/>
      <c r="M39" s="15"/>
      <c r="N39" s="14"/>
      <c r="O39" s="14"/>
      <c r="V39" s="94"/>
      <c r="W39" s="91"/>
      <c r="X39" s="95"/>
    </row>
    <row r="40" spans="2:24" x14ac:dyDescent="0.2">
      <c r="F40" s="6"/>
      <c r="G40" s="6"/>
      <c r="H40" s="6"/>
      <c r="I40" s="6"/>
      <c r="K40" s="14"/>
      <c r="L40" s="14"/>
      <c r="M40" s="14"/>
      <c r="N40" s="14"/>
      <c r="O40" s="14"/>
    </row>
    <row r="41" spans="2:24" x14ac:dyDescent="0.2">
      <c r="F41" s="6"/>
      <c r="G41" s="6"/>
      <c r="H41" s="6"/>
      <c r="I41" s="6"/>
      <c r="K41" s="16"/>
      <c r="L41" s="22"/>
      <c r="M41" s="22"/>
      <c r="N41" s="14"/>
      <c r="O41" s="14"/>
    </row>
    <row r="42" spans="2:24" x14ac:dyDescent="0.2">
      <c r="F42" s="6"/>
      <c r="G42" s="6"/>
      <c r="H42" s="6"/>
      <c r="I42" s="6"/>
      <c r="K42" s="14"/>
      <c r="L42" s="14"/>
      <c r="M42" s="14"/>
      <c r="N42" s="14"/>
      <c r="O42" s="14"/>
    </row>
    <row r="43" spans="2:24" x14ac:dyDescent="0.2">
      <c r="F43" s="6"/>
      <c r="G43" s="6"/>
      <c r="H43" s="6"/>
      <c r="I43" s="6"/>
      <c r="K43" s="14"/>
      <c r="L43" s="14"/>
      <c r="M43" s="14"/>
      <c r="N43" s="14"/>
      <c r="O43" s="14"/>
    </row>
    <row r="44" spans="2:24" x14ac:dyDescent="0.2">
      <c r="F44" s="6"/>
      <c r="G44" s="6"/>
      <c r="H44" s="6"/>
      <c r="I44" s="6"/>
      <c r="K44" s="14"/>
      <c r="L44" s="14"/>
      <c r="M44" s="14"/>
      <c r="N44" s="14"/>
      <c r="O44" s="14"/>
    </row>
    <row r="45" spans="2:24" x14ac:dyDescent="0.2">
      <c r="F45" s="6"/>
      <c r="G45" s="6"/>
      <c r="H45" s="6"/>
      <c r="I45" s="6"/>
      <c r="K45" s="14"/>
      <c r="L45" s="14"/>
      <c r="M45" s="14"/>
      <c r="N45" s="14"/>
      <c r="O45" s="14"/>
    </row>
    <row r="46" spans="2:24" x14ac:dyDescent="0.2">
      <c r="F46" s="6"/>
      <c r="G46" s="6"/>
      <c r="H46" s="6"/>
      <c r="I46" s="6"/>
    </row>
    <row r="47" spans="2:24" x14ac:dyDescent="0.2">
      <c r="F47" s="6"/>
      <c r="G47" s="6"/>
      <c r="H47" s="6"/>
      <c r="I47" s="6"/>
    </row>
    <row r="48" spans="2:24" x14ac:dyDescent="0.2">
      <c r="F48" s="6"/>
      <c r="G48" s="6"/>
      <c r="H48" s="6"/>
      <c r="I48" s="6"/>
    </row>
    <row r="49" spans="6:9" x14ac:dyDescent="0.2">
      <c r="F49" s="6"/>
      <c r="G49" s="6"/>
      <c r="H49" s="6"/>
      <c r="I49" s="6"/>
    </row>
    <row r="50" spans="6:9" x14ac:dyDescent="0.2">
      <c r="F50" s="6"/>
      <c r="G50" s="6"/>
      <c r="H50" s="6"/>
      <c r="I50" s="6"/>
    </row>
    <row r="51" spans="6:9" x14ac:dyDescent="0.2">
      <c r="F51" s="6"/>
      <c r="G51" s="6"/>
      <c r="H51" s="6"/>
      <c r="I51" s="6"/>
    </row>
    <row r="52" spans="6:9" x14ac:dyDescent="0.2">
      <c r="F52" s="6"/>
      <c r="G52" s="6"/>
      <c r="H52" s="6"/>
      <c r="I52" s="6"/>
    </row>
    <row r="53" spans="6:9" x14ac:dyDescent="0.2">
      <c r="F53" s="6"/>
      <c r="G53" s="6"/>
      <c r="H53" s="6"/>
      <c r="I53" s="6"/>
    </row>
    <row r="54" spans="6:9" x14ac:dyDescent="0.2">
      <c r="F54" s="6"/>
      <c r="G54" s="6"/>
      <c r="H54" s="6"/>
      <c r="I54" s="6"/>
    </row>
    <row r="55" spans="6:9" x14ac:dyDescent="0.2">
      <c r="F55" s="6"/>
      <c r="G55" s="6"/>
      <c r="H55" s="6"/>
      <c r="I55" s="6"/>
    </row>
    <row r="56" spans="6:9" x14ac:dyDescent="0.2">
      <c r="F56" s="6"/>
      <c r="G56" s="6"/>
      <c r="H56" s="6"/>
      <c r="I56" s="6"/>
    </row>
    <row r="57" spans="6:9" x14ac:dyDescent="0.2">
      <c r="F57" s="6"/>
      <c r="G57" s="6"/>
      <c r="H57" s="6"/>
      <c r="I57" s="6"/>
    </row>
    <row r="58" spans="6:9" x14ac:dyDescent="0.2">
      <c r="F58" s="6"/>
      <c r="G58" s="6"/>
      <c r="H58" s="6"/>
      <c r="I58" s="6"/>
    </row>
    <row r="59" spans="6:9" x14ac:dyDescent="0.2">
      <c r="F59" s="6"/>
      <c r="G59" s="6"/>
      <c r="H59" s="6"/>
      <c r="I59" s="6"/>
    </row>
    <row r="60" spans="6:9" x14ac:dyDescent="0.2">
      <c r="F60" s="6"/>
      <c r="G60" s="6"/>
      <c r="H60" s="6"/>
      <c r="I60" s="6"/>
    </row>
    <row r="61" spans="6:9" x14ac:dyDescent="0.2">
      <c r="F61" s="6"/>
      <c r="G61" s="6"/>
      <c r="H61" s="6"/>
      <c r="I61" s="6"/>
    </row>
    <row r="62" spans="6:9" x14ac:dyDescent="0.2">
      <c r="F62" s="6"/>
      <c r="G62" s="6"/>
      <c r="H62" s="6"/>
      <c r="I62" s="6"/>
    </row>
    <row r="63" spans="6:9" x14ac:dyDescent="0.2">
      <c r="F63" s="6"/>
      <c r="G63" s="6"/>
      <c r="H63" s="6"/>
      <c r="I63" s="6"/>
    </row>
    <row r="64" spans="6:9" x14ac:dyDescent="0.2">
      <c r="F64" s="6"/>
      <c r="G64" s="6"/>
      <c r="H64" s="6"/>
      <c r="I64" s="6"/>
    </row>
    <row r="65" spans="6:9" x14ac:dyDescent="0.2">
      <c r="F65" s="6"/>
      <c r="G65" s="6"/>
      <c r="H65" s="6"/>
      <c r="I65" s="6"/>
    </row>
    <row r="66" spans="6:9" x14ac:dyDescent="0.2">
      <c r="F66" s="6"/>
      <c r="G66" s="6"/>
      <c r="H66" s="6"/>
      <c r="I66" s="6"/>
    </row>
    <row r="67" spans="6:9" x14ac:dyDescent="0.2">
      <c r="F67" s="6"/>
      <c r="G67" s="6"/>
      <c r="H67" s="6"/>
      <c r="I67" s="6"/>
    </row>
    <row r="68" spans="6:9" x14ac:dyDescent="0.2">
      <c r="F68" s="6"/>
      <c r="G68" s="6"/>
      <c r="H68" s="6"/>
      <c r="I68" s="6"/>
    </row>
    <row r="69" spans="6:9" x14ac:dyDescent="0.2">
      <c r="F69" s="6"/>
      <c r="G69" s="6"/>
      <c r="H69" s="6"/>
      <c r="I69" s="6"/>
    </row>
    <row r="70" spans="6:9" x14ac:dyDescent="0.2">
      <c r="F70" s="6"/>
      <c r="G70" s="6"/>
      <c r="H70" s="6"/>
      <c r="I70" s="6"/>
    </row>
    <row r="71" spans="6:9" x14ac:dyDescent="0.2">
      <c r="F71" s="6"/>
      <c r="G71" s="6"/>
      <c r="H71" s="6"/>
      <c r="I71" s="6"/>
    </row>
    <row r="72" spans="6:9" x14ac:dyDescent="0.2">
      <c r="F72" s="6"/>
      <c r="G72" s="6"/>
      <c r="H72" s="6"/>
      <c r="I72" s="6"/>
    </row>
    <row r="73" spans="6:9" x14ac:dyDescent="0.2">
      <c r="F73" s="6"/>
      <c r="G73" s="6"/>
      <c r="H73" s="6"/>
      <c r="I73" s="6"/>
    </row>
    <row r="74" spans="6:9" x14ac:dyDescent="0.2">
      <c r="F74" s="6"/>
      <c r="G74" s="6"/>
      <c r="H74" s="6"/>
      <c r="I74" s="6"/>
    </row>
    <row r="75" spans="6:9" x14ac:dyDescent="0.2">
      <c r="F75" s="6"/>
      <c r="G75" s="6"/>
      <c r="H75" s="6"/>
      <c r="I75" s="6"/>
    </row>
    <row r="76" spans="6:9" x14ac:dyDescent="0.2">
      <c r="F76" s="6"/>
      <c r="G76" s="6"/>
      <c r="H76" s="6"/>
      <c r="I76" s="6"/>
    </row>
    <row r="77" spans="6:9" x14ac:dyDescent="0.2">
      <c r="F77" s="6"/>
      <c r="G77" s="6"/>
      <c r="H77" s="6"/>
      <c r="I77" s="6"/>
    </row>
    <row r="78" spans="6:9" x14ac:dyDescent="0.2">
      <c r="F78" s="6"/>
      <c r="G78" s="6"/>
      <c r="H78" s="6"/>
      <c r="I78" s="6"/>
    </row>
    <row r="79" spans="6:9" x14ac:dyDescent="0.2">
      <c r="F79" s="6"/>
      <c r="G79" s="6"/>
      <c r="H79" s="6"/>
      <c r="I79" s="6"/>
    </row>
    <row r="80" spans="6:9" x14ac:dyDescent="0.2">
      <c r="F80" s="6"/>
      <c r="G80" s="6"/>
      <c r="H80" s="6"/>
      <c r="I80" s="6"/>
    </row>
    <row r="81" spans="6:9" x14ac:dyDescent="0.2">
      <c r="F81" s="6"/>
      <c r="G81" s="6"/>
      <c r="H81" s="6"/>
      <c r="I81" s="6"/>
    </row>
    <row r="82" spans="6:9" x14ac:dyDescent="0.2">
      <c r="F82" s="6"/>
      <c r="G82" s="6"/>
      <c r="H82" s="6"/>
      <c r="I82" s="6"/>
    </row>
    <row r="83" spans="6:9" x14ac:dyDescent="0.2">
      <c r="F83" s="6"/>
      <c r="G83" s="6"/>
      <c r="H83" s="6"/>
      <c r="I83" s="6"/>
    </row>
    <row r="84" spans="6:9" x14ac:dyDescent="0.2">
      <c r="F84" s="6"/>
      <c r="G84" s="6"/>
      <c r="H84" s="6"/>
      <c r="I84" s="6"/>
    </row>
    <row r="85" spans="6:9" x14ac:dyDescent="0.2">
      <c r="F85" s="6"/>
      <c r="G85" s="6"/>
      <c r="H85" s="6"/>
      <c r="I85" s="6"/>
    </row>
    <row r="86" spans="6:9" x14ac:dyDescent="0.2">
      <c r="F86" s="6"/>
      <c r="G86" s="6"/>
      <c r="H86" s="6"/>
      <c r="I86" s="6"/>
    </row>
    <row r="87" spans="6:9" x14ac:dyDescent="0.2">
      <c r="F87" s="6"/>
      <c r="G87" s="6"/>
      <c r="H87" s="6"/>
      <c r="I87" s="6"/>
    </row>
    <row r="88" spans="6:9" x14ac:dyDescent="0.2">
      <c r="F88" s="6"/>
      <c r="G88" s="6"/>
      <c r="H88" s="6"/>
      <c r="I88" s="6"/>
    </row>
    <row r="89" spans="6:9" x14ac:dyDescent="0.2">
      <c r="F89" s="6"/>
      <c r="G89" s="6"/>
      <c r="H89" s="6"/>
      <c r="I89" s="6"/>
    </row>
    <row r="90" spans="6:9" x14ac:dyDescent="0.2">
      <c r="F90" s="6"/>
      <c r="G90" s="6"/>
      <c r="H90" s="6"/>
      <c r="I90" s="6"/>
    </row>
    <row r="91" spans="6:9" x14ac:dyDescent="0.2">
      <c r="F91" s="6"/>
      <c r="G91" s="6"/>
      <c r="H91" s="6"/>
      <c r="I91" s="6"/>
    </row>
    <row r="92" spans="6:9" x14ac:dyDescent="0.2">
      <c r="F92" s="6"/>
      <c r="G92" s="6"/>
      <c r="H92" s="6"/>
      <c r="I92" s="6"/>
    </row>
    <row r="93" spans="6:9" x14ac:dyDescent="0.2">
      <c r="F93" s="6"/>
      <c r="G93" s="6"/>
      <c r="H93" s="6"/>
      <c r="I93" s="6"/>
    </row>
    <row r="94" spans="6:9" x14ac:dyDescent="0.2">
      <c r="F94" s="6"/>
      <c r="G94" s="6"/>
      <c r="H94" s="6"/>
      <c r="I94" s="6"/>
    </row>
    <row r="95" spans="6:9" x14ac:dyDescent="0.2">
      <c r="F95" s="6"/>
      <c r="G95" s="6"/>
      <c r="H95" s="6"/>
      <c r="I95" s="6"/>
    </row>
    <row r="96" spans="6:9" x14ac:dyDescent="0.2">
      <c r="F96" s="6"/>
      <c r="G96" s="6"/>
      <c r="H96" s="6"/>
      <c r="I96" s="6"/>
    </row>
    <row r="97" spans="6:9" x14ac:dyDescent="0.2">
      <c r="F97" s="6"/>
      <c r="G97" s="6"/>
      <c r="H97" s="6"/>
      <c r="I97" s="6"/>
    </row>
    <row r="98" spans="6:9" x14ac:dyDescent="0.2">
      <c r="F98" s="6"/>
      <c r="G98" s="6"/>
      <c r="H98" s="6"/>
      <c r="I98" s="6"/>
    </row>
    <row r="99" spans="6:9" x14ac:dyDescent="0.2">
      <c r="F99" s="6"/>
      <c r="G99" s="6"/>
      <c r="H99" s="6"/>
      <c r="I99" s="6"/>
    </row>
    <row r="100" spans="6:9" x14ac:dyDescent="0.2">
      <c r="F100" s="6"/>
      <c r="G100" s="6"/>
      <c r="H100" s="6"/>
      <c r="I100" s="6"/>
    </row>
    <row r="101" spans="6:9" x14ac:dyDescent="0.2">
      <c r="F101" s="6"/>
      <c r="G101" s="6"/>
      <c r="H101" s="6"/>
      <c r="I101" s="6"/>
    </row>
    <row r="102" spans="6:9" x14ac:dyDescent="0.2">
      <c r="F102" s="6"/>
      <c r="G102" s="6"/>
      <c r="H102" s="6"/>
      <c r="I102" s="6"/>
    </row>
    <row r="103" spans="6:9" x14ac:dyDescent="0.2">
      <c r="F103" s="6"/>
      <c r="G103" s="6"/>
      <c r="H103" s="6"/>
      <c r="I103" s="6"/>
    </row>
    <row r="104" spans="6:9" x14ac:dyDescent="0.2">
      <c r="F104" s="6"/>
      <c r="G104" s="6"/>
      <c r="H104" s="6"/>
      <c r="I104" s="6"/>
    </row>
    <row r="105" spans="6:9" x14ac:dyDescent="0.2">
      <c r="F105" s="6"/>
      <c r="G105" s="6"/>
      <c r="H105" s="6"/>
      <c r="I105" s="6"/>
    </row>
    <row r="106" spans="6:9" x14ac:dyDescent="0.2">
      <c r="F106" s="6"/>
      <c r="G106" s="6"/>
      <c r="H106" s="6"/>
      <c r="I106" s="6"/>
    </row>
    <row r="107" spans="6:9" x14ac:dyDescent="0.2">
      <c r="F107" s="6"/>
      <c r="G107" s="6"/>
      <c r="H107" s="6"/>
      <c r="I107" s="6"/>
    </row>
    <row r="108" spans="6:9" x14ac:dyDescent="0.2">
      <c r="F108" s="6"/>
      <c r="G108" s="6"/>
      <c r="H108" s="6"/>
      <c r="I108" s="6"/>
    </row>
    <row r="109" spans="6:9" x14ac:dyDescent="0.2">
      <c r="F109" s="6"/>
      <c r="G109" s="6"/>
      <c r="H109" s="6"/>
      <c r="I109" s="6"/>
    </row>
    <row r="110" spans="6:9" x14ac:dyDescent="0.2">
      <c r="F110" s="6"/>
      <c r="G110" s="6"/>
      <c r="H110" s="6"/>
      <c r="I110" s="6"/>
    </row>
    <row r="111" spans="6:9" x14ac:dyDescent="0.2">
      <c r="F111" s="6"/>
      <c r="G111" s="6"/>
      <c r="H111" s="6"/>
      <c r="I111" s="6"/>
    </row>
    <row r="112" spans="6:9" x14ac:dyDescent="0.2">
      <c r="F112" s="6"/>
      <c r="G112" s="6"/>
      <c r="H112" s="6"/>
      <c r="I112" s="6"/>
    </row>
    <row r="113" spans="6:9" x14ac:dyDescent="0.2">
      <c r="F113" s="6"/>
      <c r="G113" s="6"/>
      <c r="H113" s="6"/>
      <c r="I113" s="6"/>
    </row>
    <row r="114" spans="6:9" x14ac:dyDescent="0.2">
      <c r="F114" s="6"/>
      <c r="G114" s="6"/>
      <c r="H114" s="6"/>
      <c r="I114" s="6"/>
    </row>
    <row r="115" spans="6:9" x14ac:dyDescent="0.2">
      <c r="F115" s="6"/>
      <c r="G115" s="6"/>
      <c r="H115" s="6"/>
      <c r="I115" s="6"/>
    </row>
    <row r="116" spans="6:9" x14ac:dyDescent="0.2">
      <c r="F116" s="6"/>
      <c r="G116" s="6"/>
      <c r="H116" s="6"/>
      <c r="I116" s="6"/>
    </row>
    <row r="117" spans="6:9" x14ac:dyDescent="0.2">
      <c r="F117" s="6"/>
      <c r="G117" s="6"/>
      <c r="H117" s="6"/>
      <c r="I117" s="6"/>
    </row>
    <row r="118" spans="6:9" x14ac:dyDescent="0.2">
      <c r="F118" s="6"/>
      <c r="G118" s="6"/>
      <c r="H118" s="6"/>
      <c r="I118" s="6"/>
    </row>
    <row r="119" spans="6:9" x14ac:dyDescent="0.2">
      <c r="F119" s="6"/>
      <c r="G119" s="6"/>
      <c r="H119" s="6"/>
      <c r="I119" s="6"/>
    </row>
    <row r="120" spans="6:9" x14ac:dyDescent="0.2">
      <c r="F120" s="6"/>
      <c r="G120" s="6"/>
      <c r="H120" s="6"/>
      <c r="I120" s="6"/>
    </row>
    <row r="121" spans="6:9" x14ac:dyDescent="0.2">
      <c r="F121" s="6"/>
      <c r="G121" s="6"/>
      <c r="H121" s="6"/>
      <c r="I121" s="6"/>
    </row>
    <row r="122" spans="6:9" x14ac:dyDescent="0.2">
      <c r="F122" s="6"/>
      <c r="G122" s="6"/>
      <c r="H122" s="6"/>
      <c r="I122" s="6"/>
    </row>
    <row r="123" spans="6:9" x14ac:dyDescent="0.2">
      <c r="F123" s="6"/>
      <c r="G123" s="6"/>
      <c r="H123" s="6"/>
      <c r="I123" s="6"/>
    </row>
    <row r="124" spans="6:9" x14ac:dyDescent="0.2">
      <c r="F124" s="6"/>
      <c r="G124" s="6"/>
      <c r="H124" s="6"/>
      <c r="I124" s="6"/>
    </row>
    <row r="125" spans="6:9" x14ac:dyDescent="0.2">
      <c r="F125" s="6"/>
      <c r="G125" s="6"/>
      <c r="H125" s="6"/>
      <c r="I125" s="6"/>
    </row>
    <row r="126" spans="6:9" x14ac:dyDescent="0.2">
      <c r="F126" s="6"/>
      <c r="G126" s="6"/>
      <c r="H126" s="6"/>
      <c r="I126" s="6"/>
    </row>
    <row r="127" spans="6:9" x14ac:dyDescent="0.2">
      <c r="F127" s="6"/>
      <c r="G127" s="6"/>
      <c r="H127" s="6"/>
      <c r="I127" s="6"/>
    </row>
    <row r="128" spans="6:9" x14ac:dyDescent="0.2">
      <c r="F128" s="6"/>
      <c r="G128" s="6"/>
      <c r="H128" s="6"/>
      <c r="I128" s="6"/>
    </row>
    <row r="129" spans="6:9" x14ac:dyDescent="0.2">
      <c r="F129" s="6"/>
      <c r="G129" s="6"/>
      <c r="H129" s="6"/>
      <c r="I129" s="6"/>
    </row>
    <row r="130" spans="6:9" x14ac:dyDescent="0.2">
      <c r="F130" s="6"/>
      <c r="G130" s="6"/>
      <c r="H130" s="6"/>
      <c r="I130" s="6"/>
    </row>
    <row r="131" spans="6:9" x14ac:dyDescent="0.2">
      <c r="F131" s="6"/>
      <c r="G131" s="6"/>
      <c r="H131" s="6"/>
      <c r="I131" s="6"/>
    </row>
    <row r="132" spans="6:9" x14ac:dyDescent="0.2">
      <c r="F132" s="6"/>
      <c r="G132" s="6"/>
      <c r="H132" s="6"/>
      <c r="I132" s="6"/>
    </row>
    <row r="133" spans="6:9" x14ac:dyDescent="0.2">
      <c r="F133" s="6"/>
      <c r="G133" s="6"/>
      <c r="H133" s="6"/>
      <c r="I133" s="6"/>
    </row>
    <row r="134" spans="6:9" x14ac:dyDescent="0.2">
      <c r="F134" s="6"/>
      <c r="G134" s="6"/>
      <c r="H134" s="6"/>
      <c r="I134" s="6"/>
    </row>
    <row r="135" spans="6:9" x14ac:dyDescent="0.2">
      <c r="F135" s="6"/>
      <c r="G135" s="6"/>
      <c r="H135" s="6"/>
      <c r="I135" s="6"/>
    </row>
    <row r="136" spans="6:9" x14ac:dyDescent="0.2">
      <c r="F136" s="6"/>
      <c r="G136" s="6"/>
      <c r="H136" s="6"/>
      <c r="I136" s="6"/>
    </row>
    <row r="137" spans="6:9" x14ac:dyDescent="0.2">
      <c r="F137" s="6"/>
      <c r="G137" s="6"/>
      <c r="H137" s="6"/>
      <c r="I137" s="6"/>
    </row>
    <row r="138" spans="6:9" x14ac:dyDescent="0.2">
      <c r="F138" s="6"/>
      <c r="G138" s="6"/>
      <c r="H138" s="6"/>
      <c r="I138" s="6"/>
    </row>
    <row r="139" spans="6:9" x14ac:dyDescent="0.2">
      <c r="F139" s="6"/>
      <c r="G139" s="6"/>
      <c r="H139" s="6"/>
      <c r="I139" s="6"/>
    </row>
    <row r="140" spans="6:9" x14ac:dyDescent="0.2">
      <c r="F140" s="6"/>
      <c r="G140" s="6"/>
      <c r="H140" s="6"/>
      <c r="I140" s="6"/>
    </row>
    <row r="141" spans="6:9" x14ac:dyDescent="0.2">
      <c r="F141" s="6"/>
      <c r="G141" s="6"/>
      <c r="H141" s="6"/>
      <c r="I141" s="6"/>
    </row>
    <row r="142" spans="6:9" x14ac:dyDescent="0.2">
      <c r="F142" s="6"/>
      <c r="G142" s="6"/>
      <c r="H142" s="6"/>
      <c r="I142" s="6"/>
    </row>
    <row r="143" spans="6:9" x14ac:dyDescent="0.2">
      <c r="F143" s="6"/>
      <c r="G143" s="6"/>
      <c r="H143" s="6"/>
      <c r="I143" s="6"/>
    </row>
    <row r="144" spans="6:9" x14ac:dyDescent="0.2">
      <c r="F144" s="6"/>
      <c r="G144" s="6"/>
      <c r="H144" s="6"/>
      <c r="I144" s="6"/>
    </row>
    <row r="145" spans="6:9" x14ac:dyDescent="0.2">
      <c r="F145" s="6"/>
      <c r="G145" s="6"/>
      <c r="H145" s="6"/>
      <c r="I145" s="6"/>
    </row>
    <row r="146" spans="6:9" x14ac:dyDescent="0.2">
      <c r="F146" s="6"/>
      <c r="G146" s="6"/>
      <c r="H146" s="6"/>
      <c r="I146" s="6"/>
    </row>
    <row r="147" spans="6:9" x14ac:dyDescent="0.2">
      <c r="F147" s="6"/>
      <c r="G147" s="6"/>
      <c r="H147" s="6"/>
      <c r="I147" s="6"/>
    </row>
    <row r="148" spans="6:9" x14ac:dyDescent="0.2">
      <c r="F148" s="6"/>
      <c r="G148" s="6"/>
      <c r="H148" s="6"/>
      <c r="I148" s="6"/>
    </row>
    <row r="149" spans="6:9" x14ac:dyDescent="0.2">
      <c r="F149" s="6"/>
      <c r="G149" s="6"/>
      <c r="H149" s="6"/>
      <c r="I149" s="6"/>
    </row>
    <row r="150" spans="6:9" x14ac:dyDescent="0.2">
      <c r="F150" s="6"/>
      <c r="G150" s="6"/>
      <c r="H150" s="6"/>
      <c r="I150" s="6"/>
    </row>
    <row r="151" spans="6:9" x14ac:dyDescent="0.2">
      <c r="F151" s="6"/>
      <c r="G151" s="6"/>
      <c r="H151" s="6"/>
      <c r="I151" s="6"/>
    </row>
    <row r="152" spans="6:9" x14ac:dyDescent="0.2">
      <c r="F152" s="6"/>
      <c r="G152" s="6"/>
      <c r="H152" s="6"/>
      <c r="I152" s="6"/>
    </row>
    <row r="153" spans="6:9" x14ac:dyDescent="0.2">
      <c r="F153" s="6"/>
      <c r="G153" s="6"/>
      <c r="H153" s="6"/>
      <c r="I153" s="6"/>
    </row>
    <row r="154" spans="6:9" x14ac:dyDescent="0.2">
      <c r="F154" s="6"/>
      <c r="G154" s="6"/>
      <c r="H154" s="6"/>
      <c r="I154" s="6"/>
    </row>
    <row r="155" spans="6:9" x14ac:dyDescent="0.2">
      <c r="F155" s="6"/>
      <c r="G155" s="6"/>
      <c r="H155" s="6"/>
      <c r="I155" s="6"/>
    </row>
  </sheetData>
  <mergeCells count="3">
    <mergeCell ref="V6:X6"/>
    <mergeCell ref="V7:X7"/>
    <mergeCell ref="V8:X8"/>
  </mergeCells>
  <pageMargins left="0.75" right="0.75" top="1" bottom="1" header="0.5" footer="0.5"/>
  <headerFooter alignWithMargins="0"/>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28</vt:i4>
      </vt:variant>
    </vt:vector>
  </HeadingPairs>
  <TitlesOfParts>
    <vt:vector size="43" baseType="lpstr">
      <vt:lpstr>Facilitator</vt:lpstr>
      <vt:lpstr>user1</vt:lpstr>
      <vt:lpstr>user2</vt:lpstr>
      <vt:lpstr>user3</vt:lpstr>
      <vt:lpstr>user4</vt:lpstr>
      <vt:lpstr>user5</vt:lpstr>
      <vt:lpstr>user6</vt:lpstr>
      <vt:lpstr>user7</vt:lpstr>
      <vt:lpstr>user8</vt:lpstr>
      <vt:lpstr>user9</vt:lpstr>
      <vt:lpstr>All Users</vt:lpstr>
      <vt:lpstr>mission-money</vt:lpstr>
      <vt:lpstr>mission-merit</vt:lpstr>
      <vt:lpstr>merit-money</vt:lpstr>
      <vt:lpstr>INTERPRETATION</vt:lpstr>
      <vt:lpstr>_act1</vt:lpstr>
      <vt:lpstr>act_1_desc</vt:lpstr>
      <vt:lpstr>act_10_desc</vt:lpstr>
      <vt:lpstr>act_2_desc</vt:lpstr>
      <vt:lpstr>act_3_desc</vt:lpstr>
      <vt:lpstr>act_4_desc</vt:lpstr>
      <vt:lpstr>act_5_desc</vt:lpstr>
      <vt:lpstr>act_6_desc</vt:lpstr>
      <vt:lpstr>act_7_desc</vt:lpstr>
      <vt:lpstr>act_8_desc</vt:lpstr>
      <vt:lpstr>act_9_desc</vt:lpstr>
      <vt:lpstr>administration</vt:lpstr>
      <vt:lpstr>char_0</vt:lpstr>
      <vt:lpstr>char_1</vt:lpstr>
      <vt:lpstr>char_2</vt:lpstr>
      <vt:lpstr>char_3</vt:lpstr>
      <vt:lpstr>collections</vt:lpstr>
      <vt:lpstr>operations</vt:lpstr>
      <vt:lpstr>programs</vt:lpstr>
      <vt:lpstr>user1</vt:lpstr>
      <vt:lpstr>user2</vt:lpstr>
      <vt:lpstr>user3</vt:lpstr>
      <vt:lpstr>user4</vt:lpstr>
      <vt:lpstr>user5</vt:lpstr>
      <vt:lpstr>user6</vt:lpstr>
      <vt:lpstr>user7</vt:lpstr>
      <vt:lpstr>user8</vt:lpstr>
      <vt:lpstr>user9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Jolene Wang</cp:lastModifiedBy>
  <dcterms:created xsi:type="dcterms:W3CDTF">1996-10-14T23:33:28Z</dcterms:created>
  <dcterms:modified xsi:type="dcterms:W3CDTF">2019-07-11T18:00:37Z</dcterms:modified>
</cp:coreProperties>
</file>